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(記載例)'!$A$1:$I$62</definedName>
  </definedNames>
  <calcPr calcId="162913"/>
</workbook>
</file>

<file path=xl/calcChain.xml><?xml version="1.0" encoding="utf-8"?>
<calcChain xmlns="http://schemas.openxmlformats.org/spreadsheetml/2006/main">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<sst xmlns="http://schemas.openxmlformats.org/spreadsheetml/2006/main" count="281" uniqueCount="139">
  <si>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</si>
  <si>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</si>
  <si>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</si>
  <si>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</si>
  <si>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</si>
  <si>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</si>
  <si>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</si>
  <si>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</si>
  <si>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</si>
  <si>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</si>
  <si>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</si>
  <si>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</si>
  <si>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</si>
  <si>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</si>
  <si>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</si>
  <si>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</si>
  <si>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</si>
  <si>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</si>
  <si>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</si>
  <si>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</si>
  <si>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</si>
  <si>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</si>
  <si>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</si>
  <si>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</si>
  <si>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</si>
  <si>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</si>
  <si>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</si>
  <si>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</si>
  <si>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</si>
  <si>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</si>
  <si>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</si>
  <si>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</si>
  <si>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</si>
  <si>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</si>
  <si>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</si>
  <si>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</si>
  <si>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</si>
  <si>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</si>
  <si>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</si>
  <si>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</si>
  <si>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</si>
  <si>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</si>
  <si>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</si>
  <si>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</si>
  <si>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</si>
  <si>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</si>
  <si>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</si>
  <si>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</si>
  <si>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</si>
  <si>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</si>
  <si>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</si>
  <si>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</si>
  <si>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</si>
  <si>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</si>
  <si>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</si>
  <si>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</si>
  <si>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</si>
  <si>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</si>
  <si>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</si>
  <si>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</si>
  <si>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</si>
  <si>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</si>
  <si>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</si>
  <si>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</si>
  <si>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</si>
  <si>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</si>
  <si>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</si>
  <si>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</si>
  <si>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</si>
  <si>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</si>
  <si>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</si>
  <si>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</si>
  <si>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</si>
  <si>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</si>
  <si>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</si>
  <si>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</si>
  <si>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</si>
  <si>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</si>
  <si>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</si>
  <si>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</si>
  <si>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</si>
  <si>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</si>
  <si>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</si>
  <si>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</si>
  <si>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</si>
  <si>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</si>
  <si>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</si>
  <si>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</si>
  <si>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</si>
  <si>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</si>
  <si>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</si>
  <si>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</si>
  <si>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</si>
  <si>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</si>
  <si>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</si>
  <si>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</si>
  <si>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</si>
  <si>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</si>
  <si>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</si>
  <si>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</si>
  <si>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</si>
  <si>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</si>
  <si>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</si>
  <si>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</si>
  <si>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</si>
  <si>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</si>
  <si>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</si>
  <si>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</si>
  <si>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</si>
  <si>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</si>
  <si>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</si>
  <si>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</si>
  <si>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</si>
  <si>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</si>
  <si>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</si>
  <si>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</si>
  <si>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</si>
  <si>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</si>
  <si>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</si>
  <si>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</si>
  <si>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</si>
  <si>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</si>
  <si>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</si>
  <si>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</si>
  <si>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</si>
  <si>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</si>
  <si>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</si>
  <si>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</si>
  <si>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</si>
  <si>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</si>
  <si>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</si>
  <si>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</si>
  <si>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施設名：白鳥庭園　　　　　</t>
    <rPh sb="4" eb="8">
      <t>シロトリテイエン</t>
    </rPh>
    <phoneticPr fontId="1"/>
  </si>
  <si>
    <t>・本計算書については、名古屋市に提出後の変更は、原則として認めません。</t>
  </si>
  <si>
    <t>令和6年度
予算算定</t>
    <rPh sb="0" eb="2">
      <t>レイワ</t>
    </rPh>
    <rPh sb="3" eb="5">
      <t>ネンド</t>
    </rPh>
    <rPh sb="6" eb="8">
      <t>ヨサン</t>
    </rPh>
    <rPh sb="8" eb="10">
      <t>サンテイ</t>
    </rPh>
    <phoneticPr fontId="1"/>
  </si>
  <si>
    <t>指定期間：令和5年度～令和9年度</t>
    <rPh sb="2" eb="4">
      <t>キカン</t>
    </rPh>
    <rPh sb="5" eb="7">
      <t>レイワ</t>
    </rPh>
    <rPh sb="8" eb="9">
      <t>ネン</t>
    </rPh>
    <rPh sb="9" eb="10">
      <t>ド</t>
    </rPh>
    <rPh sb="11" eb="13">
      <t>レイワ</t>
    </rPh>
    <rPh sb="14" eb="16">
      <t>ネンド</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</si>
  <si>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</si>
  <si>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</si>
  <si>
    <t>【様式20】対象人件費等計算書</t>
    <rPh sb="1" eb="3">
      <t>ヨウシキ</t>
    </rPh>
    <rPh sb="6" eb="8">
      <t>タイショウ</t>
    </rPh>
    <rPh sb="8" eb="11">
      <t>ジンケンヒ</t>
    </rPh>
    <rPh sb="11" eb="12">
      <t>トウ</t>
    </rPh>
    <rPh sb="12" eb="1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</si>
</sst>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C2" sqref="C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138</v>
      </c>
      <c r="H1" s="131" t="s">
        <v>131</v>
      </c>
      <c r="I1" s="31"/>
      <c r="J1" s="9" t="s">
        <v>125</v>
      </c>
    </row>
    <row r="2" spans="1:18" ht="15" thickBot="1" x14ac:dyDescent="0.2"/>
    <row r="3" spans="1:18" ht="15" thickBot="1" x14ac:dyDescent="0.2">
      <c r="C3" s="62" t="s">
        <v>132</v>
      </c>
      <c r="D3" s="39" t="s">
        <v>31</v>
      </c>
      <c r="E3" s="60" t="s">
        <v>33</v>
      </c>
      <c r="F3" s="61"/>
      <c r="G3" s="46"/>
      <c r="H3" s="98"/>
      <c r="I3" s="45"/>
      <c r="J3" s="17" t="s">
        <v>41</v>
      </c>
      <c r="R3" s="3"/>
    </row>
    <row r="4" spans="1:18" x14ac:dyDescent="0.15">
      <c r="C4" s="62" t="s">
        <v>135</v>
      </c>
      <c r="E4" s="66" t="s">
        <v>58</v>
      </c>
      <c r="F4" s="61"/>
      <c r="G4" s="46"/>
      <c r="H4" s="95" t="s">
        <v>30</v>
      </c>
      <c r="I4" s="30"/>
      <c r="J4" s="9" t="s">
        <v>96</v>
      </c>
      <c r="K4" s="4"/>
      <c r="M4" s="3"/>
      <c r="N4" s="3"/>
      <c r="O4" s="3"/>
      <c r="P4" s="3"/>
      <c r="Q4" s="3"/>
      <c r="R4" s="3"/>
    </row>
    <row r="5" spans="1:18" x14ac:dyDescent="0.15">
      <c r="C5" s="65" t="s">
        <v>42</v>
      </c>
      <c r="D5" s="39" t="s">
        <v>115</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129</v>
      </c>
      <c r="E8" s="97" t="s">
        <v>134</v>
      </c>
      <c r="F8" s="97" t="s">
        <v>61</v>
      </c>
      <c r="G8" s="97" t="s">
        <v>130</v>
      </c>
      <c r="H8" s="97" t="s">
        <v>136</v>
      </c>
      <c r="I8" s="44"/>
      <c r="J8" s="9" t="s">
        <v>96</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105</v>
      </c>
      <c r="D12" s="128"/>
      <c r="E12" s="129"/>
      <c r="F12" s="129"/>
      <c r="G12" s="129"/>
      <c r="H12" s="129"/>
      <c r="I12" s="73"/>
      <c r="J12" s="9" t="s">
        <v>125</v>
      </c>
    </row>
    <row r="13" spans="1:18" ht="28.5" x14ac:dyDescent="0.15">
      <c r="B13" s="132"/>
      <c r="C13" s="40" t="s">
        <v>116</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97</v>
      </c>
      <c r="D16" s="138"/>
      <c r="E16" s="139"/>
      <c r="F16" s="139"/>
      <c r="G16" s="139"/>
      <c r="H16" s="140"/>
      <c r="J16" s="17" t="s">
        <v>41</v>
      </c>
    </row>
    <row r="17" spans="1:10" ht="26.25" thickBot="1" x14ac:dyDescent="0.2">
      <c r="B17" s="132"/>
      <c r="C17" s="99" t="s">
        <v>128</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10" t="str">
        <f>D$8</f>
        <v>令和5年度
予算算定</v>
      </c>
      <c r="E20" s="10" t="str">
        <f t="shared" ref="E20:H20" si="1">E$8</f>
        <v>令和6年度
予算算定</v>
      </c>
      <c r="F20" s="10" t="str">
        <f t="shared" si="1"/>
        <v>令和7年度
予算算定</v>
      </c>
      <c r="G20" s="10" t="str">
        <f t="shared" si="1"/>
        <v>令和8年度
予算算定</v>
      </c>
      <c r="H20" s="16" t="str">
        <f t="shared" si="1"/>
        <v>令和9年度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105</v>
      </c>
      <c r="D24" s="128"/>
      <c r="E24" s="129"/>
      <c r="F24" s="129"/>
      <c r="G24" s="129"/>
      <c r="H24" s="129"/>
      <c r="I24" s="73"/>
      <c r="J24" s="9" t="s">
        <v>125</v>
      </c>
    </row>
    <row r="25" spans="1:10" ht="28.5" x14ac:dyDescent="0.15">
      <c r="B25" s="132"/>
      <c r="C25" s="40" t="s">
        <v>117</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97</v>
      </c>
      <c r="D28" s="138"/>
      <c r="E28" s="139"/>
      <c r="F28" s="139"/>
      <c r="G28" s="139"/>
      <c r="H28" s="140"/>
      <c r="I28" s="50"/>
      <c r="J28" s="17" t="s">
        <v>41</v>
      </c>
    </row>
    <row r="29" spans="1:10" ht="26.25" thickBot="1" x14ac:dyDescent="0.2">
      <c r="B29" s="132"/>
      <c r="C29" s="99" t="s">
        <v>128</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2">E$8</f>
        <v>令和6年度
予算算定</v>
      </c>
      <c r="F32" s="10" t="str">
        <f t="shared" si="2"/>
        <v>令和7年度
予算算定</v>
      </c>
      <c r="G32" s="10" t="str">
        <f t="shared" si="2"/>
        <v>令和8年度
予算算定</v>
      </c>
      <c r="H32" s="16" t="str">
        <f t="shared" si="2"/>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105</v>
      </c>
      <c r="D36" s="128"/>
      <c r="E36" s="129"/>
      <c r="F36" s="129"/>
      <c r="G36" s="129"/>
      <c r="H36" s="129"/>
      <c r="I36" s="51"/>
      <c r="J36" s="9" t="s">
        <v>125</v>
      </c>
    </row>
    <row r="37" spans="1:17" ht="28.5" x14ac:dyDescent="0.15">
      <c r="B37" s="132"/>
      <c r="C37" s="40" t="s">
        <v>118</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97</v>
      </c>
      <c r="D40" s="138"/>
      <c r="E40" s="139"/>
      <c r="F40" s="139"/>
      <c r="G40" s="139"/>
      <c r="H40" s="140"/>
      <c r="I40" s="50"/>
      <c r="J40" s="17" t="s">
        <v>41</v>
      </c>
    </row>
    <row r="41" spans="1:17" ht="26.25" thickBot="1" x14ac:dyDescent="0.2">
      <c r="B41" s="132"/>
      <c r="C41" s="99" t="s">
        <v>128</v>
      </c>
      <c r="D41" s="138"/>
      <c r="E41" s="139"/>
      <c r="F41" s="139"/>
      <c r="G41" s="139"/>
      <c r="H41" s="140"/>
      <c r="I41" s="50"/>
      <c r="J41" s="17" t="s">
        <v>41</v>
      </c>
    </row>
    <row r="42" spans="1:17" s="46" customFormat="1" x14ac:dyDescent="0.15"/>
    <row r="44" spans="1:17" x14ac:dyDescent="0.15">
      <c r="C44" s="54" t="s">
        <v>87</v>
      </c>
    </row>
    <row r="46" spans="1:17" x14ac:dyDescent="0.15">
      <c r="D46" s="8" t="s">
        <v>27</v>
      </c>
      <c r="H46" s="8" t="s">
        <v>20</v>
      </c>
      <c r="I46" s="47"/>
    </row>
    <row r="47" spans="1:17" ht="28.5" x14ac:dyDescent="0.15">
      <c r="B47" s="133" t="s">
        <v>22</v>
      </c>
      <c r="C47" s="26" t="s">
        <v>3</v>
      </c>
      <c r="D47" s="10" t="str">
        <f>D$8</f>
        <v>令和5年度
予算算定</v>
      </c>
      <c r="E47" s="10" t="str">
        <f t="shared" ref="E47:H47" si="3">E$8</f>
        <v>令和6年度
予算算定</v>
      </c>
      <c r="F47" s="10" t="str">
        <f t="shared" si="3"/>
        <v>令和7年度
予算算定</v>
      </c>
      <c r="G47" s="10" t="str">
        <f t="shared" si="3"/>
        <v>令和8年度
予算算定</v>
      </c>
      <c r="H47" s="16" t="str">
        <f t="shared" si="3"/>
        <v>令和9年度
予算算定</v>
      </c>
      <c r="I47" s="44"/>
      <c r="J47" s="5"/>
      <c r="L47" s="77"/>
      <c r="M47" s="77"/>
      <c r="N47" s="77"/>
      <c r="O47" s="77"/>
      <c r="Q47" s="85"/>
    </row>
    <row r="48" spans="1:17" x14ac:dyDescent="0.15">
      <c r="B48" s="134"/>
      <c r="C48" s="27" t="s">
        <v>24</v>
      </c>
      <c r="D48" s="28">
        <f t="shared" ref="D48:H49" si="4">D9+D21+D33</f>
        <v>0</v>
      </c>
      <c r="E48" s="28">
        <f t="shared" si="4"/>
        <v>0</v>
      </c>
      <c r="F48" s="28">
        <f t="shared" si="4"/>
        <v>0</v>
      </c>
      <c r="G48" s="28">
        <f t="shared" si="4"/>
        <v>0</v>
      </c>
      <c r="H48" s="28">
        <f t="shared" si="4"/>
        <v>0</v>
      </c>
      <c r="I48" s="52"/>
      <c r="J48" s="76"/>
      <c r="K48" s="17"/>
      <c r="L48" s="75"/>
      <c r="M48" s="75"/>
      <c r="N48" s="75"/>
      <c r="O48" s="75"/>
      <c r="Q48" s="78"/>
    </row>
    <row r="49" spans="2:17" x14ac:dyDescent="0.15">
      <c r="B49" s="134"/>
      <c r="C49" s="18" t="s">
        <v>25</v>
      </c>
      <c r="D49" s="19">
        <f t="shared" si="4"/>
        <v>0</v>
      </c>
      <c r="E49" s="19">
        <f t="shared" si="4"/>
        <v>0</v>
      </c>
      <c r="F49" s="19">
        <f t="shared" si="4"/>
        <v>0</v>
      </c>
      <c r="G49" s="19">
        <f t="shared" si="4"/>
        <v>0</v>
      </c>
      <c r="H49" s="19">
        <f t="shared" si="4"/>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119</v>
      </c>
      <c r="D51" s="80"/>
      <c r="E51" s="81">
        <f t="shared" ref="E51:H52" si="5">SUM(E13,E25,E37)</f>
        <v>0</v>
      </c>
      <c r="F51" s="81">
        <f t="shared" si="5"/>
        <v>0</v>
      </c>
      <c r="G51" s="81">
        <f t="shared" si="5"/>
        <v>0</v>
      </c>
      <c r="H51" s="81">
        <f t="shared" si="5"/>
        <v>0</v>
      </c>
      <c r="I51" s="45"/>
      <c r="J51" s="1" t="s">
        <v>50</v>
      </c>
    </row>
    <row r="52" spans="2:17" s="17" customFormat="1" x14ac:dyDescent="0.15">
      <c r="B52" s="134"/>
      <c r="C52" s="32" t="s">
        <v>29</v>
      </c>
      <c r="D52" s="29"/>
      <c r="E52" s="34">
        <f t="shared" si="5"/>
        <v>0</v>
      </c>
      <c r="F52" s="34">
        <f t="shared" si="5"/>
        <v>0</v>
      </c>
      <c r="G52" s="34">
        <f t="shared" si="5"/>
        <v>0</v>
      </c>
      <c r="H52" s="34">
        <f t="shared" si="5"/>
        <v>0</v>
      </c>
      <c r="I52" s="50"/>
      <c r="J52" s="86" t="s">
        <v>51</v>
      </c>
    </row>
    <row r="53" spans="2:17" x14ac:dyDescent="0.15">
      <c r="B53" s="134"/>
      <c r="C53" s="22" t="s">
        <v>26</v>
      </c>
      <c r="D53" s="25"/>
      <c r="E53" s="23">
        <f>SUM(E49,E52)</f>
        <v>0</v>
      </c>
      <c r="F53" s="23">
        <f t="shared" ref="F53:H53" si="6">SUM(F49,F52)</f>
        <v>0</v>
      </c>
      <c r="G53" s="23">
        <f t="shared" si="6"/>
        <v>0</v>
      </c>
      <c r="H53" s="23">
        <f t="shared" si="6"/>
        <v>0</v>
      </c>
      <c r="I53" s="50"/>
      <c r="J53" s="76"/>
    </row>
    <row r="54" spans="2:17" ht="28.5" x14ac:dyDescent="0.15">
      <c r="B54" s="134"/>
      <c r="C54" s="56" t="s">
        <v>120</v>
      </c>
      <c r="D54" s="57"/>
      <c r="E54" s="136">
        <f>$H$5</f>
        <v>0</v>
      </c>
      <c r="F54" s="137"/>
      <c r="G54" s="137"/>
      <c r="H54" s="137"/>
      <c r="I54" s="50"/>
    </row>
    <row r="55" spans="2:17" ht="29.25" thickBot="1" x14ac:dyDescent="0.2">
      <c r="B55" s="134"/>
      <c r="C55" s="56" t="s">
        <v>95</v>
      </c>
      <c r="D55" s="57"/>
      <c r="E55" s="100">
        <f>E52-$E$54</f>
        <v>0</v>
      </c>
      <c r="F55" s="100">
        <f>F52-$E$54</f>
        <v>0</v>
      </c>
      <c r="G55" s="100">
        <f>G52-$E$54</f>
        <v>0</v>
      </c>
      <c r="H55" s="100">
        <f>H52-$E$54</f>
        <v>0</v>
      </c>
      <c r="I55" s="50"/>
      <c r="J55" s="1" t="s">
        <v>49</v>
      </c>
    </row>
    <row r="56" spans="2:17" ht="28.5" customHeight="1" x14ac:dyDescent="0.15">
      <c r="B56" s="134"/>
      <c r="C56" s="119" t="s">
        <v>106</v>
      </c>
      <c r="D56" s="120"/>
      <c r="E56" s="121">
        <f>MAX(E55,0)</f>
        <v>0</v>
      </c>
      <c r="F56" s="121">
        <f>MAX(F55-E56,0)</f>
        <v>0</v>
      </c>
      <c r="G56" s="121">
        <f>MAX(G55-E56-F56,0)</f>
        <v>0</v>
      </c>
      <c r="H56" s="121">
        <f>MAX(H55-E56-F56-G56,0)</f>
        <v>0</v>
      </c>
      <c r="I56" s="53"/>
      <c r="J56" s="1" t="s">
        <v>49</v>
      </c>
    </row>
    <row r="57" spans="2:17" ht="29.25" thickBot="1" x14ac:dyDescent="0.2">
      <c r="B57" s="134"/>
      <c r="C57" s="123" t="s">
        <v>107</v>
      </c>
      <c r="D57" s="124"/>
      <c r="E57" s="125">
        <f>ROUNDDOWN(E56*0.1,0)</f>
        <v>0</v>
      </c>
      <c r="F57" s="125">
        <f t="shared" ref="F57:H57" si="7">ROUNDDOWN(F56*0.1,0)</f>
        <v>0</v>
      </c>
      <c r="G57" s="125">
        <f t="shared" si="7"/>
        <v>0</v>
      </c>
      <c r="H57" s="125">
        <f t="shared" si="7"/>
        <v>0</v>
      </c>
      <c r="I57" s="53"/>
      <c r="J57" s="1" t="s">
        <v>49</v>
      </c>
    </row>
    <row r="58" spans="2:17" ht="29.25" thickBot="1" x14ac:dyDescent="0.2">
      <c r="B58" s="135"/>
      <c r="C58" s="101" t="s">
        <v>108</v>
      </c>
      <c r="D58" s="102"/>
      <c r="E58" s="103">
        <f>E56+E57</f>
        <v>0</v>
      </c>
      <c r="F58" s="103">
        <f t="shared" ref="F58:H58" si="8">F56+F57</f>
        <v>0</v>
      </c>
      <c r="G58" s="103">
        <f t="shared" si="8"/>
        <v>0</v>
      </c>
      <c r="H58" s="103">
        <f t="shared" si="8"/>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3" t="s">
        <v>102</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83</v>
      </c>
      <c r="C77" s="36"/>
      <c r="D77" s="37"/>
      <c r="E77" s="37"/>
      <c r="F77" s="37"/>
      <c r="G77" s="37"/>
      <c r="H77" s="37"/>
      <c r="I77" s="53"/>
    </row>
    <row r="78" spans="2:11" x14ac:dyDescent="0.15">
      <c r="B78" s="58" t="s">
        <v>98</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133</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127</v>
      </c>
      <c r="C133" s="7"/>
    </row>
    <row r="134" spans="2:7" x14ac:dyDescent="0.15">
      <c r="B134" s="7" t="s">
        <v>94</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2"/>
  <sheetViews>
    <sheetView tabSelected="1" view="pageBreakPreview" topLeftCell="A50" zoomScaleNormal="100" zoomScaleSheetLayoutView="100" workbookViewId="0">
      <selection activeCell="C66" sqref="C6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137</v>
      </c>
      <c r="I1" s="31"/>
      <c r="J1" s="9" t="s">
        <v>124</v>
      </c>
    </row>
    <row r="2" spans="2:18" ht="15" thickBot="1" x14ac:dyDescent="0.2"/>
    <row r="3" spans="2:18" ht="15" thickBot="1" x14ac:dyDescent="0.2">
      <c r="C3" s="62" t="s">
        <v>86</v>
      </c>
      <c r="D3" s="39" t="s">
        <v>31</v>
      </c>
      <c r="E3" s="60" t="s">
        <v>33</v>
      </c>
      <c r="F3" s="61"/>
      <c r="G3" s="46"/>
      <c r="H3" s="98">
        <v>10000000</v>
      </c>
      <c r="I3" s="45"/>
      <c r="J3" s="17" t="s">
        <v>41</v>
      </c>
      <c r="R3" s="3"/>
    </row>
    <row r="4" spans="2:18" x14ac:dyDescent="0.15">
      <c r="C4" s="62" t="s">
        <v>135</v>
      </c>
      <c r="E4" s="66" t="s">
        <v>58</v>
      </c>
      <c r="F4" s="61"/>
      <c r="G4" s="46"/>
      <c r="H4" s="95" t="s">
        <v>30</v>
      </c>
      <c r="I4" s="30"/>
      <c r="J4" s="9" t="s">
        <v>96</v>
      </c>
      <c r="K4" s="4"/>
      <c r="M4" s="3"/>
      <c r="N4" s="3"/>
      <c r="O4" s="3"/>
      <c r="P4" s="3"/>
      <c r="Q4" s="3"/>
      <c r="R4" s="3"/>
    </row>
    <row r="5" spans="2:18" x14ac:dyDescent="0.15">
      <c r="C5" s="65" t="s">
        <v>62</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129</v>
      </c>
      <c r="E8" s="97" t="s">
        <v>134</v>
      </c>
      <c r="F8" s="97" t="s">
        <v>61</v>
      </c>
      <c r="G8" s="97" t="s">
        <v>130</v>
      </c>
      <c r="H8" s="97" t="s">
        <v>136</v>
      </c>
      <c r="I8" s="44"/>
      <c r="J8" s="9" t="s">
        <v>96</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105</v>
      </c>
      <c r="D12" s="128"/>
      <c r="E12" s="129">
        <v>3.0000000000000001E-3</v>
      </c>
      <c r="F12" s="129">
        <v>3.0000000000000001E-3</v>
      </c>
      <c r="G12" s="129">
        <v>3.0000000000000001E-3</v>
      </c>
      <c r="H12" s="129">
        <v>3.0000000000000001E-3</v>
      </c>
      <c r="I12" s="73"/>
      <c r="J12" s="9" t="s">
        <v>124</v>
      </c>
    </row>
    <row r="13" spans="2:18" ht="28.5" x14ac:dyDescent="0.15">
      <c r="B13" s="132"/>
      <c r="C13" s="40" t="s">
        <v>116</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97</v>
      </c>
      <c r="D16" s="141" t="s">
        <v>37</v>
      </c>
      <c r="E16" s="142"/>
      <c r="F16" s="142"/>
      <c r="G16" s="142"/>
      <c r="H16" s="143"/>
      <c r="J16" s="17" t="s">
        <v>41</v>
      </c>
    </row>
    <row r="17" spans="2:10" ht="26.25" thickBot="1" x14ac:dyDescent="0.2">
      <c r="B17" s="132"/>
      <c r="C17" s="99" t="s">
        <v>128</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105</v>
      </c>
      <c r="D24" s="128"/>
      <c r="E24" s="129">
        <v>3.0000000000000001E-3</v>
      </c>
      <c r="F24" s="129">
        <v>3.0000000000000001E-3</v>
      </c>
      <c r="G24" s="129">
        <v>3.0000000000000001E-3</v>
      </c>
      <c r="H24" s="129">
        <v>3.0000000000000001E-3</v>
      </c>
      <c r="I24" s="73"/>
      <c r="J24" s="9" t="s">
        <v>124</v>
      </c>
    </row>
    <row r="25" spans="2:10" ht="28.5" x14ac:dyDescent="0.15">
      <c r="B25" s="132"/>
      <c r="C25" s="40" t="s">
        <v>117</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97</v>
      </c>
      <c r="D28" s="141" t="s">
        <v>37</v>
      </c>
      <c r="E28" s="142"/>
      <c r="F28" s="142"/>
      <c r="G28" s="142"/>
      <c r="H28" s="143"/>
      <c r="I28" s="50"/>
      <c r="J28" s="17" t="s">
        <v>41</v>
      </c>
    </row>
    <row r="29" spans="2:10" ht="26.25" thickBot="1" x14ac:dyDescent="0.2">
      <c r="B29" s="132"/>
      <c r="C29" s="99" t="s">
        <v>128</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105</v>
      </c>
      <c r="D36" s="128"/>
      <c r="E36" s="129">
        <v>0.03</v>
      </c>
      <c r="F36" s="129">
        <v>0.03</v>
      </c>
      <c r="G36" s="129">
        <v>0.03</v>
      </c>
      <c r="H36" s="129">
        <v>0.03</v>
      </c>
      <c r="I36" s="51"/>
      <c r="J36" s="9" t="s">
        <v>124</v>
      </c>
    </row>
    <row r="37" spans="2:17" ht="28.5" x14ac:dyDescent="0.15">
      <c r="B37" s="132"/>
      <c r="C37" s="40" t="s">
        <v>118</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97</v>
      </c>
      <c r="D40" s="141" t="s">
        <v>38</v>
      </c>
      <c r="E40" s="142"/>
      <c r="F40" s="142"/>
      <c r="G40" s="142"/>
      <c r="H40" s="143"/>
      <c r="I40" s="50"/>
      <c r="J40" s="17" t="s">
        <v>41</v>
      </c>
    </row>
    <row r="41" spans="2:17" ht="26.25" thickBot="1" x14ac:dyDescent="0.2">
      <c r="B41" s="132"/>
      <c r="C41" s="99" t="s">
        <v>128</v>
      </c>
      <c r="D41" s="144" t="s">
        <v>39</v>
      </c>
      <c r="E41" s="145"/>
      <c r="F41" s="145"/>
      <c r="G41" s="145"/>
      <c r="H41" s="146"/>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33" t="s">
        <v>22</v>
      </c>
      <c r="C47" s="127"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119</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120</v>
      </c>
      <c r="D54" s="57"/>
      <c r="E54" s="147">
        <f>$H$5</f>
        <v>100000</v>
      </c>
      <c r="F54" s="148"/>
      <c r="G54" s="148"/>
      <c r="H54" s="149"/>
      <c r="I54" s="50"/>
    </row>
    <row r="55" spans="2:17" ht="29.25" thickBot="1" x14ac:dyDescent="0.2">
      <c r="B55" s="134"/>
      <c r="C55" s="56" t="s">
        <v>95</v>
      </c>
      <c r="D55" s="57"/>
      <c r="E55" s="100">
        <f>E52-$E$54</f>
        <v>-7000</v>
      </c>
      <c r="F55" s="100">
        <f>F52-$E$54</f>
        <v>88304</v>
      </c>
      <c r="G55" s="100">
        <f>G52-$E$54</f>
        <v>185980</v>
      </c>
      <c r="H55" s="100">
        <f>H52-$E$54</f>
        <v>286097</v>
      </c>
      <c r="I55" s="50"/>
      <c r="J55" s="1" t="s">
        <v>49</v>
      </c>
    </row>
    <row r="56" spans="2:17" ht="28.5" customHeight="1" x14ac:dyDescent="0.15">
      <c r="B56" s="134"/>
      <c r="C56" s="119" t="s">
        <v>106</v>
      </c>
      <c r="D56" s="120"/>
      <c r="E56" s="121">
        <f>MAX(E55,0)</f>
        <v>0</v>
      </c>
      <c r="F56" s="121">
        <f>MAX(F55-E56,0)</f>
        <v>88304</v>
      </c>
      <c r="G56" s="121">
        <f>MAX(G55-E56-F56,0)</f>
        <v>97676</v>
      </c>
      <c r="H56" s="122">
        <f>MAX(H55-E56-F56-G56,0)</f>
        <v>100117</v>
      </c>
      <c r="I56" s="53"/>
      <c r="J56" s="1" t="s">
        <v>49</v>
      </c>
    </row>
    <row r="57" spans="2:17" ht="29.25" thickBot="1" x14ac:dyDescent="0.2">
      <c r="B57" s="134"/>
      <c r="C57" s="123" t="s">
        <v>107</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108</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3" manualBreakCount="3">
    <brk id="18" max="8" man="1"/>
    <brk id="30" max="8" man="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79</v>
      </c>
      <c r="B1" s="153"/>
      <c r="C1" s="153"/>
      <c r="D1" s="153"/>
      <c r="E1" s="153"/>
      <c r="F1" s="153"/>
    </row>
    <row r="2" spans="1:6" ht="18.75" customHeight="1" x14ac:dyDescent="0.15">
      <c r="B2" s="105"/>
    </row>
    <row r="3" spans="1:6" s="111" customFormat="1" ht="29.25" thickBot="1" x14ac:dyDescent="0.2">
      <c r="A3" s="114" t="s">
        <v>69</v>
      </c>
      <c r="B3" s="115" t="s">
        <v>63</v>
      </c>
      <c r="C3" s="116"/>
      <c r="D3" s="115" t="s">
        <v>74</v>
      </c>
      <c r="E3" s="117"/>
      <c r="F3" s="115" t="s">
        <v>73</v>
      </c>
    </row>
    <row r="4" spans="1:6" ht="84.75" customHeight="1" x14ac:dyDescent="0.15">
      <c r="A4" s="152" t="s">
        <v>70</v>
      </c>
      <c r="B4" s="154" t="s">
        <v>72</v>
      </c>
      <c r="C4" s="156"/>
      <c r="D4" s="157"/>
      <c r="E4" s="158" t="s">
        <v>75</v>
      </c>
      <c r="F4" s="159" t="s">
        <v>81</v>
      </c>
    </row>
    <row r="5" spans="1:6" x14ac:dyDescent="0.15">
      <c r="A5" s="155"/>
      <c r="B5" s="150"/>
      <c r="C5" s="156"/>
      <c r="D5" s="157"/>
      <c r="E5" s="158"/>
      <c r="F5" s="160"/>
    </row>
    <row r="6" spans="1:6" ht="87" customHeight="1" x14ac:dyDescent="0.15">
      <c r="A6" s="155"/>
      <c r="B6" s="150"/>
      <c r="C6" s="106"/>
      <c r="D6" s="110" t="s">
        <v>82</v>
      </c>
      <c r="E6" s="112" t="s">
        <v>78</v>
      </c>
      <c r="F6" s="106"/>
    </row>
    <row r="7" spans="1:6" ht="93" customHeight="1" x14ac:dyDescent="0.15">
      <c r="A7" s="155"/>
      <c r="B7" s="150"/>
      <c r="C7" s="106"/>
      <c r="D7" s="106"/>
      <c r="E7" s="112"/>
      <c r="F7" s="110" t="s">
        <v>84</v>
      </c>
    </row>
    <row r="8" spans="1:6" x14ac:dyDescent="0.15">
      <c r="A8" s="109"/>
      <c r="B8" s="106"/>
      <c r="C8" s="106"/>
      <c r="D8" s="106"/>
      <c r="E8" s="112"/>
      <c r="F8" s="106"/>
    </row>
    <row r="9" spans="1:6" ht="141" customHeight="1" x14ac:dyDescent="0.15">
      <c r="A9" s="155" t="s">
        <v>71</v>
      </c>
      <c r="B9" s="150" t="s">
        <v>77</v>
      </c>
      <c r="C9" s="106"/>
      <c r="D9" s="106"/>
      <c r="E9" s="112" t="s">
        <v>75</v>
      </c>
      <c r="F9" s="110" t="s">
        <v>104</v>
      </c>
    </row>
    <row r="10" spans="1:6" ht="73.5" customHeight="1" x14ac:dyDescent="0.15">
      <c r="A10" s="155"/>
      <c r="B10" s="150"/>
      <c r="C10" s="106"/>
      <c r="D10" s="110" t="s">
        <v>101</v>
      </c>
      <c r="E10" s="112" t="s">
        <v>76</v>
      </c>
      <c r="F10" s="106"/>
    </row>
    <row r="11" spans="1:6" ht="76.5" customHeight="1" x14ac:dyDescent="0.15">
      <c r="A11" s="155"/>
      <c r="B11" s="150"/>
      <c r="C11" s="106"/>
      <c r="D11" s="106"/>
      <c r="F11" s="110" t="s">
        <v>91</v>
      </c>
    </row>
    <row r="12" spans="1:6" x14ac:dyDescent="0.15">
      <c r="A12" s="113"/>
      <c r="B12" s="150"/>
      <c r="C12" s="106"/>
      <c r="D12" s="106"/>
      <c r="F12" s="106"/>
    </row>
    <row r="13" spans="1:6" ht="68.25" customHeight="1" x14ac:dyDescent="0.15">
      <c r="A13" s="151" t="s">
        <v>80</v>
      </c>
      <c r="B13" s="150"/>
      <c r="C13" s="106"/>
      <c r="D13" s="106"/>
      <c r="E13" s="112"/>
      <c r="F13" s="118" t="s">
        <v>92</v>
      </c>
    </row>
    <row r="14" spans="1:6" ht="48.75" customHeight="1" x14ac:dyDescent="0.15">
      <c r="A14" s="152"/>
      <c r="B14" s="150"/>
      <c r="C14" s="106"/>
      <c r="D14" s="150" t="s">
        <v>90</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2022-05-29T07:09:09Z</dcterms:modified>
</cp:coreProperties>
</file>