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別添様式例第４号" sheetId="1" r:id="rId1"/>
    <sheet name="記載例" sheetId="2" r:id="rId2"/>
  </sheets>
  <calcPr calcId="162913"/>
</workbook>
</file>

<file path=xl/calcChain.xml><?xml version="1.0" encoding="utf-8"?>
<calcChain xmlns="http://schemas.openxmlformats.org/spreadsheetml/2006/main">
  <c r="G56" i="2" l="1"/>
  <c r="G55" i="2"/>
  <c r="G54" i="2"/>
  <c r="G43" i="2"/>
  <c r="D43" i="2"/>
  <c r="B43" i="2"/>
  <c r="F43" i="2" s="1"/>
  <c r="B39" i="2"/>
  <c r="B33" i="2"/>
  <c r="G31" i="2"/>
  <c r="D31" i="2"/>
  <c r="F31" i="2" s="1"/>
  <c r="G30" i="2"/>
  <c r="F30" i="2"/>
  <c r="D30" i="2"/>
  <c r="D29" i="2"/>
  <c r="B29" i="2"/>
  <c r="F27" i="2"/>
  <c r="I17" i="2"/>
  <c r="D54" i="2" s="1"/>
  <c r="F54" i="2" s="1"/>
  <c r="I14" i="2"/>
  <c r="D33" i="2" l="1"/>
  <c r="F33" i="2" s="1"/>
  <c r="B43" i="1" l="1"/>
  <c r="J55" i="1" l="1"/>
  <c r="D31" i="1"/>
  <c r="F31" i="1" s="1"/>
  <c r="B33" i="1"/>
  <c r="D30" i="1"/>
  <c r="F30" i="1" s="1"/>
  <c r="K30" i="1" s="1"/>
  <c r="G30" i="1" s="1"/>
  <c r="D29" i="1"/>
  <c r="I17" i="1"/>
  <c r="K31" i="1" l="1"/>
  <c r="J31" i="1"/>
  <c r="D43" i="1"/>
  <c r="F43" i="1" s="1"/>
  <c r="D54" i="1"/>
  <c r="F54" i="1" s="1"/>
  <c r="J54" i="1"/>
  <c r="J56" i="1" s="1"/>
  <c r="D33" i="1"/>
  <c r="L31" i="1" s="1"/>
  <c r="F33" i="1" l="1"/>
  <c r="G31" i="1"/>
  <c r="K56" i="1"/>
  <c r="G56" i="1" s="1"/>
  <c r="K55" i="1"/>
  <c r="G55" i="1" s="1"/>
  <c r="K54" i="1"/>
  <c r="G54" i="1" s="1"/>
  <c r="I14" i="1"/>
  <c r="B29" i="1" l="1"/>
  <c r="B39" i="1" s="1"/>
  <c r="F27" i="1" l="1"/>
  <c r="J43" i="1" l="1"/>
  <c r="G43" i="1" s="1"/>
</calcChain>
</file>

<file path=xl/sharedStrings.xml><?xml version="1.0" encoding="utf-8"?>
<sst xmlns="http://schemas.openxmlformats.org/spreadsheetml/2006/main" count="148" uniqueCount="64">
  <si>
    <t>別添様式例　第４号（申請）</t>
    <rPh sb="0" eb="2">
      <t>ベッテン</t>
    </rPh>
    <rPh sb="2" eb="4">
      <t>ヨウシキ</t>
    </rPh>
    <rPh sb="4" eb="5">
      <t>レイ</t>
    </rPh>
    <rPh sb="6" eb="7">
      <t>ダイ</t>
    </rPh>
    <rPh sb="8" eb="9">
      <t>ゴウ</t>
    </rPh>
    <rPh sb="10" eb="12">
      <t>シンセイ</t>
    </rPh>
    <phoneticPr fontId="2"/>
  </si>
  <si>
    <t>施設及び設備に関する書類</t>
    <rPh sb="0" eb="2">
      <t>シセツ</t>
    </rPh>
    <rPh sb="2" eb="3">
      <t>オヨ</t>
    </rPh>
    <rPh sb="4" eb="6">
      <t>セツビ</t>
    </rPh>
    <rPh sb="7" eb="8">
      <t>カン</t>
    </rPh>
    <rPh sb="10" eb="12">
      <t>ショルイ</t>
    </rPh>
    <phoneticPr fontId="2"/>
  </si>
  <si>
    <t>１　施設及び設備の所在地</t>
    <rPh sb="2" eb="4">
      <t>シセツ</t>
    </rPh>
    <rPh sb="4" eb="5">
      <t>オヨ</t>
    </rPh>
    <rPh sb="6" eb="8">
      <t>セツビ</t>
    </rPh>
    <rPh sb="9" eb="12">
      <t>ショザイチ</t>
    </rPh>
    <phoneticPr fontId="2"/>
  </si>
  <si>
    <t>建物及び附属設備</t>
    <rPh sb="0" eb="2">
      <t>タテモノ</t>
    </rPh>
    <rPh sb="2" eb="3">
      <t>オヨ</t>
    </rPh>
    <rPh sb="4" eb="6">
      <t>フゾク</t>
    </rPh>
    <rPh sb="6" eb="8">
      <t>セツビ</t>
    </rPh>
    <phoneticPr fontId="2"/>
  </si>
  <si>
    <t>２　児童数及び学級数</t>
    <rPh sb="2" eb="4">
      <t>ジドウ</t>
    </rPh>
    <rPh sb="4" eb="5">
      <t>スウ</t>
    </rPh>
    <rPh sb="5" eb="6">
      <t>オヨ</t>
    </rPh>
    <rPh sb="7" eb="9">
      <t>ガッキュウ</t>
    </rPh>
    <rPh sb="9" eb="10">
      <t>スウ</t>
    </rPh>
    <phoneticPr fontId="2"/>
  </si>
  <si>
    <t>児童数</t>
    <rPh sb="0" eb="2">
      <t>ジドウ</t>
    </rPh>
    <rPh sb="2" eb="3">
      <t>スウ</t>
    </rPh>
    <phoneticPr fontId="2"/>
  </si>
  <si>
    <t>計</t>
    <rPh sb="0" eb="1">
      <t>ケイ</t>
    </rPh>
    <phoneticPr fontId="2"/>
  </si>
  <si>
    <t>３　園舎及び保育室等の面積</t>
    <phoneticPr fontId="2"/>
  </si>
  <si>
    <t>幼稚園型</t>
    <rPh sb="0" eb="3">
      <t>ヨウチエン</t>
    </rPh>
    <rPh sb="3" eb="4">
      <t>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</si>
  <si>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</si>
  <si>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5">
      <t>サイリョウガタ</t>
    </rPh>
    <phoneticPr fontId="2"/>
  </si>
  <si>
    <t>保有面積</t>
    <rPh sb="0" eb="2">
      <t>ホユウ</t>
    </rPh>
    <rPh sb="2" eb="4">
      <t>メンセキ</t>
    </rPh>
    <phoneticPr fontId="2"/>
  </si>
  <si>
    <t>乳児室</t>
    <rPh sb="0" eb="2">
      <t>ニュウジ</t>
    </rPh>
    <rPh sb="2" eb="3">
      <t>シツ</t>
    </rPh>
    <phoneticPr fontId="2"/>
  </si>
  <si>
    <t>ほふく室</t>
    <rPh sb="3" eb="4">
      <t>シツ</t>
    </rPh>
    <phoneticPr fontId="2"/>
  </si>
  <si>
    <t>小計</t>
    <rPh sb="0" eb="2">
      <t>ショウケイ</t>
    </rPh>
    <phoneticPr fontId="2"/>
  </si>
  <si>
    <t>調理室</t>
    <rPh sb="0" eb="3">
      <t>チョウリシツ</t>
    </rPh>
    <phoneticPr fontId="2"/>
  </si>
  <si>
    <t>便所</t>
    <rPh sb="0" eb="2">
      <t>ベンジョ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</si>
  <si>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</si>
  <si>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</si>
  <si>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屋外遊戯場</t>
    <rPh sb="0" eb="2">
      <t>オクガイ</t>
    </rPh>
    <rPh sb="2" eb="4">
      <t>ユウギ</t>
    </rPh>
    <rPh sb="4" eb="5">
      <t>ジョウ</t>
    </rPh>
    <phoneticPr fontId="2"/>
  </si>
  <si>
    <t>認定こども園の種別</t>
    <rPh sb="0" eb="2">
      <t>ニンテイ</t>
    </rPh>
    <rPh sb="5" eb="6">
      <t>エン</t>
    </rPh>
    <rPh sb="7" eb="9">
      <t>シュベツ</t>
    </rPh>
    <phoneticPr fontId="2"/>
  </si>
  <si>
    <t>医務室
保健室</t>
    <rPh sb="0" eb="3">
      <t>イムシツ</t>
    </rPh>
    <rPh sb="4" eb="7">
      <t>ホケンシツ</t>
    </rPh>
    <phoneticPr fontId="2"/>
  </si>
  <si>
    <t>その他
（満３歳未満の子どもの保育の用に供する施設設備の面積）</t>
    <rPh sb="2" eb="3">
      <t>タ</t>
    </rPh>
    <rPh sb="5" eb="6">
      <t>マン</t>
    </rPh>
    <rPh sb="7" eb="10">
      <t>サイミマン</t>
    </rPh>
    <rPh sb="11" eb="12">
      <t>コ</t>
    </rPh>
    <rPh sb="15" eb="17">
      <t>ホイク</t>
    </rPh>
    <rPh sb="18" eb="19">
      <t>ヨウ</t>
    </rPh>
    <rPh sb="20" eb="21">
      <t>キョウ</t>
    </rPh>
    <rPh sb="23" eb="25">
      <t>シセツ</t>
    </rPh>
    <rPh sb="25" eb="27">
      <t>セツビ</t>
    </rPh>
    <rPh sb="28" eb="30">
      <t>メンセキ</t>
    </rPh>
    <phoneticPr fontId="2"/>
  </si>
  <si>
    <t>その他の
屋外遊戯場</t>
    <rPh sb="2" eb="3">
      <t>タ</t>
    </rPh>
    <rPh sb="5" eb="7">
      <t>オクガイ</t>
    </rPh>
    <rPh sb="7" eb="9">
      <t>ユウギ</t>
    </rPh>
    <rPh sb="9" eb="10">
      <t>ジョウ</t>
    </rPh>
    <phoneticPr fontId="2"/>
  </si>
  <si>
    <t>○</t>
    <phoneticPr fontId="2"/>
  </si>
  <si>
    <t>認定こども園の名称：</t>
  </si>
  <si>
    <t>設置者の名称：</t>
    <rPh sb="0" eb="2">
      <t>セッチ</t>
    </rPh>
    <rPh sb="2" eb="3">
      <t>シャ</t>
    </rPh>
    <rPh sb="4" eb="6">
      <t>メイショウ</t>
    </rPh>
    <phoneticPr fontId="2"/>
  </si>
  <si>
    <t>□　同一敷地内</t>
    <rPh sb="2" eb="4">
      <t>ドウイツ</t>
    </rPh>
    <rPh sb="4" eb="6">
      <t>シキチ</t>
    </rPh>
    <rPh sb="6" eb="7">
      <t>ナイ</t>
    </rPh>
    <phoneticPr fontId="2"/>
  </si>
  <si>
    <t>□　隣接地内</t>
    <rPh sb="2" eb="5">
      <t>リンセツチ</t>
    </rPh>
    <rPh sb="5" eb="6">
      <t>ナイ</t>
    </rPh>
    <phoneticPr fontId="2"/>
  </si>
  <si>
    <t>□その他（　　　　　　　　　　　　）</t>
    <rPh sb="3" eb="4">
      <t>タ</t>
    </rPh>
    <phoneticPr fontId="2"/>
  </si>
  <si>
    <t xml:space="preserve">（添付書類）
　(1)　施設の位置図及び付近の見取図
　(2)　施設の配置図及び建物･設備の平面図
　(3)　園舎、乳児室、ほふく室、保育室、遊戯室、屋外遊戯場の面積計算書
</t>
    <phoneticPr fontId="2"/>
  </si>
  <si>
    <t>満3歳</t>
    <rPh sb="0" eb="1">
      <t>マン</t>
    </rPh>
    <rPh sb="2" eb="3">
      <t>サイ</t>
    </rPh>
    <phoneticPr fontId="2"/>
  </si>
  <si>
    <t>園舎面積</t>
    <rPh sb="0" eb="2">
      <t>エンシャ</t>
    </rPh>
    <rPh sb="2" eb="4">
      <t>メンセキ</t>
    </rPh>
    <phoneticPr fontId="2"/>
  </si>
  <si>
    <t>保有面積</t>
    <rPh sb="0" eb="2">
      <t>ホユウ</t>
    </rPh>
    <rPh sb="2" eb="4">
      <t>メンセキ</t>
    </rPh>
    <phoneticPr fontId="2"/>
  </si>
  <si>
    <t>適否</t>
    <rPh sb="0" eb="2">
      <t>テキヒ</t>
    </rPh>
    <phoneticPr fontId="2"/>
  </si>
  <si>
    <t>2歳児で受入</t>
    <rPh sb="1" eb="2">
      <t>サイ</t>
    </rPh>
    <rPh sb="2" eb="3">
      <t>コ</t>
    </rPh>
    <rPh sb="4" eb="6">
      <t>ウケイレ</t>
    </rPh>
    <phoneticPr fontId="2"/>
  </si>
  <si>
    <t>3歳児で受入</t>
    <rPh sb="1" eb="2">
      <t>サイ</t>
    </rPh>
    <rPh sb="2" eb="3">
      <t>ジ</t>
    </rPh>
    <rPh sb="4" eb="6">
      <t>ウケイレ</t>
    </rPh>
    <phoneticPr fontId="2"/>
  </si>
  <si>
    <t>学級数</t>
    <rPh sb="0" eb="2">
      <t>ガッキュウ</t>
    </rPh>
    <rPh sb="2" eb="3">
      <t>スウ</t>
    </rPh>
    <phoneticPr fontId="2"/>
  </si>
  <si>
    <t>計</t>
    <rPh sb="0" eb="1">
      <t>ケイ</t>
    </rPh>
    <phoneticPr fontId="2"/>
  </si>
  <si>
    <t>○</t>
    <phoneticPr fontId="2"/>
  </si>
  <si>
    <t>必要面積（基準）</t>
    <rPh sb="0" eb="2">
      <t>ヒツヨウ</t>
    </rPh>
    <rPh sb="2" eb="4">
      <t>メンセキ</t>
    </rPh>
    <rPh sb="5" eb="7">
      <t>キジュン</t>
    </rPh>
    <phoneticPr fontId="2"/>
  </si>
  <si>
    <t>×</t>
    <phoneticPr fontId="2"/>
  </si>
  <si>
    <t>遊戯室</t>
    <rPh sb="0" eb="3">
      <t>ユウギシツ</t>
    </rPh>
    <phoneticPr fontId="2"/>
  </si>
  <si>
    <t>備考</t>
    <rPh sb="0" eb="2">
      <t>ビコウ</t>
    </rPh>
    <phoneticPr fontId="2"/>
  </si>
  <si>
    <t>４　園舎の面積</t>
    <rPh sb="2" eb="4">
      <t>エンシャ</t>
    </rPh>
    <rPh sb="5" eb="7">
      <t>メンセキ</t>
    </rPh>
    <phoneticPr fontId="2"/>
  </si>
  <si>
    <t>５　屋外遊戯場の面積</t>
    <rPh sb="2" eb="4">
      <t>オクガイ</t>
    </rPh>
    <rPh sb="4" eb="6">
      <t>ユウギ</t>
    </rPh>
    <rPh sb="6" eb="7">
      <t>ジョウ</t>
    </rPh>
    <rPh sb="8" eb="10">
      <t>メンセキ</t>
    </rPh>
    <phoneticPr fontId="2"/>
  </si>
  <si>
    <t>部屋数</t>
    <rPh sb="0" eb="2">
      <t>ヘヤ</t>
    </rPh>
    <rPh sb="2" eb="3">
      <t>スウ</t>
    </rPh>
    <phoneticPr fontId="2"/>
  </si>
  <si>
    <t>保育室
（2歳児）</t>
    <rPh sb="0" eb="3">
      <t>ホイクシツ</t>
    </rPh>
    <rPh sb="6" eb="7">
      <t>サイ</t>
    </rPh>
    <rPh sb="7" eb="8">
      <t>ジ</t>
    </rPh>
    <phoneticPr fontId="2"/>
  </si>
  <si>
    <t>保育室
（3歳以上）</t>
    <rPh sb="0" eb="3">
      <t>ホイクシツ</t>
    </rPh>
    <rPh sb="6" eb="9">
      <t>サイイジョウ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</si>
  <si>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</si>
  <si>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</si>
  <si>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</si>
  <si>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</si>
  <si>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</si>
  <si>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</si>
  <si>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学級編制を行う際に使用する部屋</t>
    <rPh sb="0" eb="2">
      <t>ガッキュウ</t>
    </rPh>
    <rPh sb="2" eb="4">
      <t>ヘンセイ</t>
    </rPh>
    <rPh sb="5" eb="6">
      <t>オコナ</t>
    </rPh>
    <rPh sb="7" eb="8">
      <t>サイ</t>
    </rPh>
    <rPh sb="9" eb="11">
      <t>シヨウ</t>
    </rPh>
    <rPh sb="13" eb="15">
      <t>ヘヤ</t>
    </rPh>
    <phoneticPr fontId="2"/>
  </si>
  <si>
    <t>保育室・遊戯室</t>
    <rPh sb="0" eb="3">
      <t>ホイクシツ</t>
    </rPh>
    <rPh sb="4" eb="7">
      <t>ユウギシツ</t>
    </rPh>
    <phoneticPr fontId="2"/>
  </si>
  <si>
    <t>満3歳児の
受入方法</t>
    <rPh sb="0" eb="1">
      <t>マン</t>
    </rPh>
    <rPh sb="2" eb="3">
      <t>サイ</t>
    </rPh>
    <rPh sb="3" eb="4">
      <t>ジ</t>
    </rPh>
    <rPh sb="6" eb="8">
      <t>ウケイ</t>
    </rPh>
    <rPh sb="8" eb="10">
      <t>ホウホウ</t>
    </rPh>
    <phoneticPr fontId="2"/>
  </si>
  <si>
    <t xml:space="preserve">（その他の屋外遊戯場を設置する場合の添付書類）
　(1)　その他の屋外遊戯場における屋外活動に関する計画書
</t>
    <rPh sb="3" eb="4">
      <t>タ</t>
    </rPh>
    <rPh sb="5" eb="7">
      <t>オクガイ</t>
    </rPh>
    <rPh sb="7" eb="9">
      <t>ユウギ</t>
    </rPh>
    <rPh sb="9" eb="10">
      <t>ジョウ</t>
    </rPh>
    <rPh sb="11" eb="13">
      <t>セッチ</t>
    </rPh>
    <rPh sb="15" eb="17">
      <t>バアイ</t>
    </rPh>
    <rPh sb="18" eb="20">
      <t>テンプ</t>
    </rPh>
    <rPh sb="20" eb="22">
      <t>ショルイ</t>
    </rPh>
    <rPh sb="31" eb="32">
      <t>タ</t>
    </rPh>
    <rPh sb="33" eb="35">
      <t>オクガイ</t>
    </rPh>
    <rPh sb="35" eb="37">
      <t>ユウギ</t>
    </rPh>
    <rPh sb="37" eb="38">
      <t>ジョウ</t>
    </rPh>
    <phoneticPr fontId="2"/>
  </si>
  <si>
    <t>○○法人○○○○</t>
    <rPh sb="2" eb="4">
      <t>ホウジン</t>
    </rPh>
    <phoneticPr fontId="2"/>
  </si>
  <si>
    <t>○△×認定こども園</t>
    <rPh sb="3" eb="5">
      <t>ニンテイ</t>
    </rPh>
    <rPh sb="8" eb="9">
      <t>エン</t>
    </rPh>
    <phoneticPr fontId="2"/>
  </si>
  <si>
    <t>☑　同一敷地内</t>
    <rPh sb="2" eb="4">
      <t>ドウイツ</t>
    </rPh>
    <rPh sb="4" eb="6">
      <t>シキチ</t>
    </rPh>
    <rPh sb="6" eb="7">
      <t>ナイ</t>
    </rPh>
    <phoneticPr fontId="2"/>
  </si>
  <si>
    <t>×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</si>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</sst>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.##&quot;㎡&quot;"/>
    <numFmt numFmtId="177" formatCode="General&quot;㎡&quot;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4" borderId="0" xfId="0" applyFill="1"/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176" fontId="0" fillId="0" borderId="11" xfId="0" applyNumberForma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177" fontId="0" fillId="0" borderId="15" xfId="0" applyNumberFormat="1" applyFill="1" applyBorder="1" applyAlignment="1">
      <alignment horizontal="center" vertical="center"/>
    </xf>
    <xf numFmtId="177" fontId="0" fillId="0" borderId="16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177" fontId="0" fillId="2" borderId="5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19" xfId="0" applyNumberFormat="1" applyFill="1" applyBorder="1" applyAlignment="1">
      <alignment horizontal="center" vertical="center"/>
    </xf>
    <xf numFmtId="177" fontId="0" fillId="0" borderId="5" xfId="1" applyNumberFormat="1" applyFont="1" applyFill="1" applyBorder="1" applyAlignment="1">
      <alignment horizontal="center" vertical="center"/>
    </xf>
    <xf numFmtId="177" fontId="0" fillId="0" borderId="9" xfId="1" applyNumberFormat="1" applyFont="1" applyFill="1" applyBorder="1" applyAlignment="1">
      <alignment horizontal="center" vertical="center"/>
    </xf>
    <xf numFmtId="177" fontId="0" fillId="0" borderId="2" xfId="1" applyNumberFormat="1" applyFont="1" applyFill="1" applyBorder="1" applyAlignment="1">
      <alignment horizontal="center" vertical="center"/>
    </xf>
    <xf numFmtId="177" fontId="0" fillId="0" borderId="10" xfId="1" applyNumberFormat="1" applyFont="1" applyFill="1" applyBorder="1" applyAlignment="1">
      <alignment horizontal="center" vertical="center"/>
    </xf>
    <xf numFmtId="177" fontId="0" fillId="0" borderId="18" xfId="1" applyNumberFormat="1" applyFont="1" applyFill="1" applyBorder="1" applyAlignment="1">
      <alignment horizontal="center" vertical="center"/>
    </xf>
    <xf numFmtId="177" fontId="0" fillId="0" borderId="19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Layout" zoomScale="70" zoomScaleNormal="100" zoomScalePageLayoutView="70" workbookViewId="0">
      <selection activeCell="C20" sqref="C20"/>
    </sheetView>
  </sheetViews>
  <sheetFormatPr defaultRowHeight="13.5" x14ac:dyDescent="0.15"/>
  <cols>
    <col min="1" max="1" width="15" customWidth="1"/>
    <col min="2" max="9" width="9.25" customWidth="1"/>
    <col min="10" max="12" width="9" hidden="1" customWidth="1"/>
  </cols>
  <sheetData>
    <row r="1" spans="1:12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27"/>
      <c r="K1" s="27"/>
      <c r="L1" s="27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</row>
    <row r="3" spans="1:12" ht="18" customHeight="1" x14ac:dyDescent="0.15">
      <c r="A3" s="37" t="s">
        <v>26</v>
      </c>
      <c r="B3" s="37"/>
      <c r="C3" s="106"/>
      <c r="D3" s="106"/>
      <c r="E3" s="106"/>
      <c r="F3" s="106"/>
      <c r="G3" s="106"/>
      <c r="H3" s="106"/>
      <c r="I3" s="106"/>
    </row>
    <row r="4" spans="1:12" ht="18" customHeight="1" x14ac:dyDescent="0.15">
      <c r="A4" s="37" t="s">
        <v>25</v>
      </c>
      <c r="B4" s="37"/>
      <c r="C4" s="107"/>
      <c r="D4" s="107"/>
      <c r="E4" s="107"/>
      <c r="F4" s="107"/>
      <c r="G4" s="107"/>
      <c r="H4" s="107"/>
      <c r="I4" s="107"/>
    </row>
    <row r="5" spans="1:12" ht="12" customHeight="1" x14ac:dyDescent="0.15">
      <c r="A5" s="6"/>
      <c r="B5" s="6"/>
      <c r="C5" s="6"/>
      <c r="D5" s="6"/>
      <c r="E5" s="6"/>
      <c r="F5" s="6"/>
      <c r="G5" s="6"/>
      <c r="H5" s="6"/>
      <c r="I5" s="6"/>
    </row>
    <row r="6" spans="1:12" ht="17.25" x14ac:dyDescent="0.15">
      <c r="A6" s="40" t="s">
        <v>1</v>
      </c>
      <c r="B6" s="41"/>
      <c r="C6" s="41"/>
      <c r="D6" s="41"/>
      <c r="E6" s="41"/>
      <c r="F6" s="41"/>
      <c r="G6" s="41"/>
      <c r="H6" s="41"/>
      <c r="I6" s="41"/>
    </row>
    <row r="7" spans="1:12" ht="12" customHeight="1" x14ac:dyDescent="0.15">
      <c r="A7" s="6"/>
      <c r="B7" s="6"/>
      <c r="C7" s="6"/>
      <c r="D7" s="6"/>
      <c r="E7" s="6"/>
      <c r="F7" s="6"/>
      <c r="G7" s="6"/>
      <c r="H7" s="6"/>
      <c r="I7" s="6"/>
    </row>
    <row r="8" spans="1:12" x14ac:dyDescent="0.15">
      <c r="A8" s="6" t="s">
        <v>2</v>
      </c>
      <c r="B8" s="6"/>
      <c r="C8" s="6"/>
      <c r="D8" s="6"/>
      <c r="E8" s="6"/>
      <c r="F8" s="6"/>
      <c r="G8" s="6"/>
      <c r="H8" s="6"/>
      <c r="I8" s="6"/>
    </row>
    <row r="9" spans="1:12" ht="12" customHeight="1" x14ac:dyDescent="0.15">
      <c r="A9" s="6"/>
      <c r="B9" s="6"/>
      <c r="C9" s="6"/>
      <c r="D9" s="6"/>
      <c r="E9" s="6"/>
      <c r="F9" s="6"/>
      <c r="G9" s="6"/>
      <c r="H9" s="6"/>
      <c r="I9" s="6"/>
    </row>
    <row r="10" spans="1:12" x14ac:dyDescent="0.15">
      <c r="A10" s="42" t="s">
        <v>3</v>
      </c>
      <c r="B10" s="42"/>
      <c r="C10" s="6" t="s">
        <v>27</v>
      </c>
      <c r="D10" s="6"/>
      <c r="E10" s="6" t="s">
        <v>28</v>
      </c>
      <c r="F10" s="6"/>
      <c r="G10" s="6" t="s">
        <v>29</v>
      </c>
      <c r="H10" s="6"/>
      <c r="I10" s="6"/>
    </row>
    <row r="11" spans="1:12" ht="12" customHeight="1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12" x14ac:dyDescent="0.15">
      <c r="A12" s="6" t="s">
        <v>4</v>
      </c>
      <c r="B12" s="6"/>
      <c r="C12" s="6"/>
      <c r="D12" s="6"/>
      <c r="E12" s="6"/>
      <c r="F12" s="6"/>
      <c r="G12" s="6"/>
      <c r="H12" s="6"/>
      <c r="I12" s="6"/>
    </row>
    <row r="13" spans="1:12" ht="18" customHeight="1" x14ac:dyDescent="0.15">
      <c r="A13" s="2"/>
      <c r="B13" s="2" t="s">
        <v>49</v>
      </c>
      <c r="C13" s="8" t="s">
        <v>50</v>
      </c>
      <c r="D13" s="8" t="s">
        <v>51</v>
      </c>
      <c r="E13" s="7" t="s">
        <v>31</v>
      </c>
      <c r="F13" s="2" t="s">
        <v>52</v>
      </c>
      <c r="G13" s="2" t="s">
        <v>53</v>
      </c>
      <c r="H13" s="2" t="s">
        <v>54</v>
      </c>
      <c r="I13" s="2" t="s">
        <v>6</v>
      </c>
    </row>
    <row r="14" spans="1:12" ht="18" customHeight="1" x14ac:dyDescent="0.15">
      <c r="A14" s="2" t="s">
        <v>5</v>
      </c>
      <c r="B14" s="12"/>
      <c r="C14" s="12"/>
      <c r="D14" s="12"/>
      <c r="E14" s="12"/>
      <c r="F14" s="12"/>
      <c r="G14" s="12"/>
      <c r="H14" s="12"/>
      <c r="I14" s="22">
        <f>SUM(B14:H14)</f>
        <v>0</v>
      </c>
    </row>
    <row r="15" spans="1:12" ht="12" customHeight="1" x14ac:dyDescent="0.15"/>
    <row r="16" spans="1:12" ht="18.75" customHeight="1" x14ac:dyDescent="0.15">
      <c r="A16" s="43" t="s">
        <v>57</v>
      </c>
      <c r="B16" s="44" t="s">
        <v>35</v>
      </c>
      <c r="C16" s="44"/>
      <c r="D16" s="12"/>
      <c r="F16" s="38" t="s">
        <v>37</v>
      </c>
      <c r="G16" s="38"/>
      <c r="H16" s="38"/>
      <c r="I16" s="8" t="s">
        <v>38</v>
      </c>
      <c r="J16" s="11" t="s">
        <v>39</v>
      </c>
    </row>
    <row r="17" spans="1:12" ht="18.75" customHeight="1" x14ac:dyDescent="0.15">
      <c r="A17" s="38"/>
      <c r="B17" s="44" t="s">
        <v>36</v>
      </c>
      <c r="C17" s="44"/>
      <c r="D17" s="12"/>
      <c r="F17" s="12"/>
      <c r="G17" s="12"/>
      <c r="H17" s="12"/>
      <c r="I17" s="8">
        <f>SUM(F17:H17)</f>
        <v>0</v>
      </c>
      <c r="J17" s="11" t="s">
        <v>41</v>
      </c>
    </row>
    <row r="18" spans="1:12" ht="11.25" customHeight="1" x14ac:dyDescent="0.15"/>
    <row r="19" spans="1:12" ht="18" customHeight="1" x14ac:dyDescent="0.15">
      <c r="A19" s="55"/>
      <c r="B19" s="55"/>
      <c r="C19" s="8" t="s">
        <v>46</v>
      </c>
      <c r="D19" s="11"/>
      <c r="E19" s="55"/>
      <c r="F19" s="55"/>
      <c r="G19" s="55"/>
      <c r="H19" s="55"/>
      <c r="I19" s="8" t="s">
        <v>46</v>
      </c>
    </row>
    <row r="20" spans="1:12" ht="18" customHeight="1" x14ac:dyDescent="0.15">
      <c r="A20" s="38" t="s">
        <v>56</v>
      </c>
      <c r="B20" s="38"/>
      <c r="C20" s="12"/>
      <c r="D20" s="11"/>
      <c r="E20" s="38" t="s">
        <v>55</v>
      </c>
      <c r="F20" s="38"/>
      <c r="G20" s="38"/>
      <c r="H20" s="38"/>
      <c r="I20" s="12"/>
    </row>
    <row r="21" spans="1:12" ht="11.25" customHeight="1" x14ac:dyDescent="0.15"/>
    <row r="22" spans="1:12" x14ac:dyDescent="0.15">
      <c r="A22" s="6" t="s">
        <v>7</v>
      </c>
    </row>
    <row r="23" spans="1:12" ht="18" customHeight="1" x14ac:dyDescent="0.15">
      <c r="A23" s="38" t="s">
        <v>20</v>
      </c>
      <c r="B23" s="38"/>
      <c r="C23" s="38" t="s">
        <v>8</v>
      </c>
      <c r="D23" s="38"/>
      <c r="E23" s="38" t="s">
        <v>9</v>
      </c>
      <c r="F23" s="38"/>
      <c r="G23" s="38" t="s">
        <v>10</v>
      </c>
      <c r="H23" s="38"/>
      <c r="J23" s="3" t="s">
        <v>24</v>
      </c>
    </row>
    <row r="24" spans="1:12" ht="18" customHeight="1" x14ac:dyDescent="0.15">
      <c r="A24" s="38"/>
      <c r="B24" s="38"/>
      <c r="C24" s="39"/>
      <c r="D24" s="39"/>
      <c r="E24" s="39"/>
      <c r="F24" s="39"/>
      <c r="G24" s="39"/>
      <c r="H24" s="39"/>
      <c r="J24" s="3"/>
    </row>
    <row r="25" spans="1:12" ht="12" customHeight="1" x14ac:dyDescent="0.15"/>
    <row r="26" spans="1:12" ht="18.75" customHeight="1" x14ac:dyDescent="0.15">
      <c r="A26" s="21"/>
      <c r="B26" s="38" t="s">
        <v>33</v>
      </c>
      <c r="C26" s="38"/>
      <c r="D26" s="43" t="s">
        <v>40</v>
      </c>
      <c r="E26" s="43"/>
      <c r="F26" s="10" t="s">
        <v>34</v>
      </c>
      <c r="G26" s="77" t="s">
        <v>43</v>
      </c>
      <c r="H26" s="78"/>
      <c r="I26" s="79"/>
    </row>
    <row r="27" spans="1:12" ht="18" customHeight="1" x14ac:dyDescent="0.15">
      <c r="A27" s="4" t="s">
        <v>12</v>
      </c>
      <c r="B27" s="99"/>
      <c r="C27" s="99"/>
      <c r="D27" s="101"/>
      <c r="E27" s="102"/>
      <c r="F27" s="45" t="str">
        <f>IF(B29-D29&gt;=0,"適","否")</f>
        <v>適</v>
      </c>
      <c r="G27" s="46"/>
      <c r="H27" s="47"/>
      <c r="I27" s="48"/>
    </row>
    <row r="28" spans="1:12" ht="18" customHeight="1" x14ac:dyDescent="0.15">
      <c r="A28" s="4" t="s">
        <v>13</v>
      </c>
      <c r="B28" s="99"/>
      <c r="C28" s="99"/>
      <c r="D28" s="103"/>
      <c r="E28" s="104"/>
      <c r="F28" s="45"/>
      <c r="G28" s="49"/>
      <c r="H28" s="50"/>
      <c r="I28" s="51"/>
    </row>
    <row r="29" spans="1:12" ht="18" customHeight="1" x14ac:dyDescent="0.15">
      <c r="A29" s="4" t="s">
        <v>14</v>
      </c>
      <c r="B29" s="100">
        <f>B27+B28</f>
        <v>0</v>
      </c>
      <c r="C29" s="100"/>
      <c r="D29" s="73">
        <f>(B14+C14)*3.3</f>
        <v>0</v>
      </c>
      <c r="E29" s="74"/>
      <c r="F29" s="45"/>
      <c r="G29" s="52"/>
      <c r="H29" s="53"/>
      <c r="I29" s="54"/>
    </row>
    <row r="30" spans="1:12" ht="36.75" customHeight="1" x14ac:dyDescent="0.15">
      <c r="A30" s="4" t="s">
        <v>47</v>
      </c>
      <c r="B30" s="99"/>
      <c r="C30" s="99"/>
      <c r="D30" s="105">
        <f>IF(D17="○",D14*1.98,(E14+D14)*1.98)</f>
        <v>0</v>
      </c>
      <c r="E30" s="105"/>
      <c r="F30" s="13" t="str">
        <f>IF(B30-D30&gt;=0,"適","否")</f>
        <v>適</v>
      </c>
      <c r="G30" s="80" t="str">
        <f>IF(K30="適","※2歳以上児全体で保育所基準は満たすため、適","")</f>
        <v/>
      </c>
      <c r="H30" s="81"/>
      <c r="I30" s="82"/>
      <c r="K30" s="18" t="str">
        <f>IF(E24="○",IF(F30="否",IF(F33="適","適","否"),""),IF(G24="○",IF(F30="否",IF(F33="適","適","否"),""),""))</f>
        <v/>
      </c>
    </row>
    <row r="31" spans="1:12" ht="36.75" customHeight="1" x14ac:dyDescent="0.15">
      <c r="A31" s="4" t="s">
        <v>48</v>
      </c>
      <c r="B31" s="99"/>
      <c r="C31" s="99"/>
      <c r="D31" s="105">
        <f>IF(D16="○",(F14+G14+H14)*1.98,(E14+F14+G14+H14)*1.98)</f>
        <v>0</v>
      </c>
      <c r="E31" s="105"/>
      <c r="F31" s="71" t="str">
        <f>IF((B31+B32)-D31&gt;=0,"適","否")</f>
        <v>適</v>
      </c>
      <c r="G31" s="83" t="str">
        <f>IF(K31="適","※ただし書き規定の適用により、適",IF(AND(K31&lt;&gt;"適",L31="適"),"※2歳以上児全体で保育所基準は満たすため、適",""))</f>
        <v/>
      </c>
      <c r="H31" s="84"/>
      <c r="I31" s="85"/>
      <c r="J31" s="20">
        <f>IF(I17&lt;2,180,320+100*(I17-2))</f>
        <v>180</v>
      </c>
      <c r="K31" s="29" t="str">
        <f>IF(F31="適","",IF(C24="○",IF(B43-J31&gt;0,"適","否"),IF(G24="○",IF(B43-J31&gt;0,"適","否"),"")))</f>
        <v/>
      </c>
      <c r="L31" s="29" t="str">
        <f>IF(E24="○",IF(F31="否",IF(F33="適","適","否"),""),IF(G24="○",IF(F31="否",IF(F33="適","適","否"),""),""))</f>
        <v/>
      </c>
    </row>
    <row r="32" spans="1:12" ht="18" customHeight="1" x14ac:dyDescent="0.15">
      <c r="A32" s="9" t="s">
        <v>42</v>
      </c>
      <c r="B32" s="99"/>
      <c r="C32" s="99"/>
      <c r="D32" s="105"/>
      <c r="E32" s="105"/>
      <c r="F32" s="72"/>
      <c r="G32" s="86"/>
      <c r="H32" s="87"/>
      <c r="I32" s="88"/>
      <c r="J32" s="16"/>
    </row>
    <row r="33" spans="1:12" ht="18" customHeight="1" x14ac:dyDescent="0.15">
      <c r="A33" s="4" t="s">
        <v>14</v>
      </c>
      <c r="B33" s="100">
        <f>B30+B31+B32</f>
        <v>0</v>
      </c>
      <c r="C33" s="100"/>
      <c r="D33" s="73">
        <f>D30+D31</f>
        <v>0</v>
      </c>
      <c r="E33" s="74"/>
      <c r="F33" s="28" t="str">
        <f>IF(B33-D33&gt;=0,"適",IF(K31="適","適","否"))</f>
        <v>適</v>
      </c>
      <c r="G33" s="56"/>
      <c r="H33" s="57"/>
      <c r="I33" s="58"/>
    </row>
    <row r="34" spans="1:12" ht="36" customHeight="1" x14ac:dyDescent="0.15">
      <c r="A34" s="4" t="s">
        <v>21</v>
      </c>
      <c r="B34" s="99"/>
      <c r="C34" s="99"/>
      <c r="D34" s="89"/>
      <c r="E34" s="89"/>
      <c r="F34" s="68"/>
      <c r="G34" s="59"/>
      <c r="H34" s="60"/>
      <c r="I34" s="61"/>
    </row>
    <row r="35" spans="1:12" ht="18" customHeight="1" x14ac:dyDescent="0.15">
      <c r="A35" s="4" t="s">
        <v>15</v>
      </c>
      <c r="B35" s="99"/>
      <c r="C35" s="99"/>
      <c r="D35" s="89"/>
      <c r="E35" s="89"/>
      <c r="F35" s="69"/>
      <c r="G35" s="62"/>
      <c r="H35" s="63"/>
      <c r="I35" s="64"/>
    </row>
    <row r="36" spans="1:12" ht="18" customHeight="1" x14ac:dyDescent="0.15">
      <c r="A36" s="4" t="s">
        <v>16</v>
      </c>
      <c r="B36" s="99"/>
      <c r="C36" s="99"/>
      <c r="D36" s="89"/>
      <c r="E36" s="89"/>
      <c r="F36" s="69"/>
      <c r="G36" s="62"/>
      <c r="H36" s="63"/>
      <c r="I36" s="64"/>
    </row>
    <row r="37" spans="1:12" ht="72.75" customHeight="1" x14ac:dyDescent="0.15">
      <c r="A37" s="4" t="s">
        <v>22</v>
      </c>
      <c r="B37" s="99"/>
      <c r="C37" s="99"/>
      <c r="D37" s="89"/>
      <c r="E37" s="89"/>
      <c r="F37" s="69"/>
      <c r="G37" s="62"/>
      <c r="H37" s="63"/>
      <c r="I37" s="64"/>
    </row>
    <row r="38" spans="1:12" ht="18" customHeight="1" x14ac:dyDescent="0.15">
      <c r="A38" s="4" t="s">
        <v>17</v>
      </c>
      <c r="B38" s="99"/>
      <c r="C38" s="99"/>
      <c r="D38" s="89"/>
      <c r="E38" s="89"/>
      <c r="F38" s="70"/>
      <c r="G38" s="65"/>
      <c r="H38" s="66"/>
      <c r="I38" s="67"/>
    </row>
    <row r="39" spans="1:12" ht="18" customHeight="1" x14ac:dyDescent="0.15">
      <c r="A39" s="2" t="s">
        <v>18</v>
      </c>
      <c r="B39" s="108">
        <f>B29+B33+B34+B35+B36+B37+B38</f>
        <v>0</v>
      </c>
      <c r="C39" s="109"/>
      <c r="D39" s="75"/>
      <c r="E39" s="76"/>
      <c r="F39" s="23"/>
      <c r="G39" s="56"/>
      <c r="H39" s="57"/>
      <c r="I39" s="58"/>
    </row>
    <row r="40" spans="1:12" ht="11.25" customHeight="1" x14ac:dyDescent="0.15">
      <c r="A40" s="20"/>
      <c r="B40" s="24"/>
      <c r="C40" s="14"/>
      <c r="D40" s="14"/>
      <c r="E40" s="14"/>
      <c r="F40" s="15"/>
      <c r="G40" s="17"/>
      <c r="H40" s="19"/>
      <c r="I40" s="19"/>
    </row>
    <row r="41" spans="1:12" ht="13.5" customHeight="1" x14ac:dyDescent="0.15">
      <c r="A41" s="6" t="s">
        <v>44</v>
      </c>
      <c r="B41" s="24"/>
      <c r="C41" s="14"/>
      <c r="D41" s="14"/>
      <c r="E41" s="14"/>
      <c r="F41" s="15"/>
      <c r="G41" s="17"/>
      <c r="H41" s="19"/>
      <c r="I41" s="19"/>
    </row>
    <row r="42" spans="1:12" ht="18" customHeight="1" x14ac:dyDescent="0.15">
      <c r="A42" s="8"/>
      <c r="B42" s="38" t="s">
        <v>33</v>
      </c>
      <c r="C42" s="38"/>
      <c r="D42" s="43" t="s">
        <v>40</v>
      </c>
      <c r="E42" s="43"/>
      <c r="F42" s="13" t="s">
        <v>34</v>
      </c>
      <c r="G42" s="45" t="s">
        <v>43</v>
      </c>
      <c r="H42" s="45"/>
      <c r="I42" s="45"/>
    </row>
    <row r="43" spans="1:12" ht="18.75" customHeight="1" x14ac:dyDescent="0.15">
      <c r="A43" s="9" t="s">
        <v>32</v>
      </c>
      <c r="B43" s="97">
        <f>B31+B32+B34+B35+B36+B38</f>
        <v>0</v>
      </c>
      <c r="C43" s="38"/>
      <c r="D43" s="97">
        <f>IF(I17&lt;2,180,320+100*(I17-2))</f>
        <v>180</v>
      </c>
      <c r="E43" s="97"/>
      <c r="F43" s="8" t="str">
        <f>IF(B43-D43&gt;=0,"適","否")</f>
        <v>否</v>
      </c>
      <c r="G43" s="94" t="str">
        <f>IF(J43="適","※ただし書き規定の適用により、適","")</f>
        <v/>
      </c>
      <c r="H43" s="95"/>
      <c r="I43" s="96"/>
      <c r="J43" s="29" t="str">
        <f>IF(F43="否",IF(OR(E24="○",G24="○"),IF(AND(F27="適",OR(F30="適",K30="適"),OR(F31="適",K31="適",L31="適")),"適","否"),""),"")</f>
        <v/>
      </c>
      <c r="K43" s="11"/>
      <c r="L43" s="11"/>
    </row>
    <row r="44" spans="1:12" ht="12" customHeight="1" x14ac:dyDescent="0.15">
      <c r="L44" s="11"/>
    </row>
    <row r="45" spans="1:12" ht="12" customHeight="1" x14ac:dyDescent="0.15">
      <c r="L45" s="18"/>
    </row>
    <row r="46" spans="1:12" ht="12" customHeight="1" x14ac:dyDescent="0.15">
      <c r="L46" s="11"/>
    </row>
    <row r="47" spans="1:12" x14ac:dyDescent="0.15">
      <c r="A47" s="6" t="s">
        <v>0</v>
      </c>
      <c r="B47" s="6"/>
      <c r="C47" s="6"/>
      <c r="D47" s="6"/>
      <c r="E47" s="6"/>
      <c r="F47" s="6"/>
      <c r="G47" s="6"/>
      <c r="H47" s="6"/>
      <c r="I47" s="6"/>
    </row>
    <row r="48" spans="1:12" x14ac:dyDescent="0.15">
      <c r="A48" s="6"/>
      <c r="B48" s="6"/>
      <c r="C48" s="6"/>
      <c r="D48" s="6"/>
      <c r="E48" s="6"/>
      <c r="F48" s="6"/>
      <c r="G48" s="6"/>
      <c r="H48" s="6"/>
      <c r="I48" s="6"/>
    </row>
    <row r="49" spans="1:11" x14ac:dyDescent="0.15">
      <c r="A49" s="6" t="s">
        <v>45</v>
      </c>
      <c r="B49" s="6"/>
      <c r="C49" s="6"/>
      <c r="D49" s="6"/>
      <c r="E49" s="6"/>
      <c r="F49" s="6"/>
      <c r="G49" s="6"/>
      <c r="H49" s="6"/>
      <c r="I49" s="6"/>
    </row>
    <row r="50" spans="1:11" ht="12" customHeight="1" x14ac:dyDescent="0.15">
      <c r="A50" s="6"/>
      <c r="B50" s="6"/>
      <c r="C50" s="6"/>
      <c r="D50" s="6"/>
      <c r="E50" s="6"/>
      <c r="F50" s="6"/>
      <c r="G50" s="6"/>
      <c r="H50" s="6"/>
      <c r="I50" s="6"/>
    </row>
    <row r="51" spans="1:11" x14ac:dyDescent="0.15">
      <c r="A51" s="42" t="s">
        <v>19</v>
      </c>
      <c r="B51" s="42"/>
      <c r="C51" s="6" t="s">
        <v>27</v>
      </c>
      <c r="D51" s="6"/>
      <c r="E51" s="6" t="s">
        <v>28</v>
      </c>
      <c r="F51" s="6"/>
      <c r="G51" s="6" t="s">
        <v>29</v>
      </c>
      <c r="H51" s="6"/>
      <c r="I51" s="6"/>
    </row>
    <row r="52" spans="1:11" ht="12" customHeight="1" x14ac:dyDescent="0.15">
      <c r="A52" s="6"/>
      <c r="B52" s="6"/>
      <c r="C52" s="6"/>
      <c r="D52" s="6"/>
      <c r="E52" s="6"/>
      <c r="F52" s="6"/>
      <c r="G52" s="6"/>
      <c r="H52" s="6"/>
      <c r="I52" s="6"/>
    </row>
    <row r="53" spans="1:11" ht="36.75" customHeight="1" x14ac:dyDescent="0.15">
      <c r="A53" s="1"/>
      <c r="B53" s="77" t="s">
        <v>11</v>
      </c>
      <c r="C53" s="79"/>
      <c r="D53" s="43" t="s">
        <v>40</v>
      </c>
      <c r="E53" s="43"/>
      <c r="F53" s="8" t="s">
        <v>34</v>
      </c>
      <c r="G53" s="71" t="s">
        <v>43</v>
      </c>
      <c r="H53" s="71"/>
      <c r="I53" s="71"/>
    </row>
    <row r="54" spans="1:11" ht="17.25" customHeight="1" x14ac:dyDescent="0.15">
      <c r="A54" s="114" t="s">
        <v>19</v>
      </c>
      <c r="B54" s="120"/>
      <c r="C54" s="121"/>
      <c r="D54" s="126">
        <f>IF((D14+E14+F14+G14+H14)*3.3&gt;IF(D17="○",D14*3.3,(E14+D14)*3.3)+IF(I17&lt;3,330+30*(I17-1),400+80*(I17-3)),(D14+E14+F14+G14+H14)*3.3,IF(D17="○",D14*3.3,(E14+D14)*3.3)+IF(I17&lt;3,330+30*(I17-1),400+80*(I17-3)))</f>
        <v>300</v>
      </c>
      <c r="E54" s="127"/>
      <c r="F54" s="98" t="str">
        <f>IF(B54-D54&gt;0,"適","否")</f>
        <v>否</v>
      </c>
      <c r="G54" s="132" t="str">
        <f>IF(K54="適","※ただし書き規定の適用により、適","")</f>
        <v/>
      </c>
      <c r="H54" s="133"/>
      <c r="I54" s="134"/>
      <c r="J54" s="25">
        <f>IF(D17="○",D14*3.3,(E14+D14)*3.3)+IF(I17&lt;3,330+30*(I17-1),400+80*(I17-3))</f>
        <v>300</v>
      </c>
      <c r="K54" s="11" t="str">
        <f>IF(F54="適","",IF(C24="○",IF(B54-J54&gt;0,"適","否"),""))</f>
        <v/>
      </c>
    </row>
    <row r="55" spans="1:11" ht="17.25" customHeight="1" x14ac:dyDescent="0.15">
      <c r="A55" s="115"/>
      <c r="B55" s="122"/>
      <c r="C55" s="123"/>
      <c r="D55" s="128"/>
      <c r="E55" s="129"/>
      <c r="F55" s="62"/>
      <c r="G55" s="111" t="str">
        <f>IF(K55="適","※ただし書き規定の適用により、適","")</f>
        <v/>
      </c>
      <c r="H55" s="112"/>
      <c r="I55" s="113"/>
      <c r="J55" s="25">
        <f>(D14+E14+F14+G14+H14)*3.3</f>
        <v>0</v>
      </c>
      <c r="K55" s="18" t="str">
        <f>IF(F54="適","",IF(E24="○",IF(B54-J55&gt;0,"適","否"),""))</f>
        <v/>
      </c>
    </row>
    <row r="56" spans="1:11" ht="17.25" customHeight="1" x14ac:dyDescent="0.15">
      <c r="A56" s="116"/>
      <c r="B56" s="124"/>
      <c r="C56" s="125"/>
      <c r="D56" s="130"/>
      <c r="E56" s="131"/>
      <c r="F56" s="65"/>
      <c r="G56" s="117" t="str">
        <f>IF(K56="適","※ただし書き規定の適用により、適","")</f>
        <v/>
      </c>
      <c r="H56" s="118"/>
      <c r="I56" s="119"/>
      <c r="J56" s="25">
        <f>IF(J54&gt;J55,J55,J54)</f>
        <v>0</v>
      </c>
      <c r="K56" s="18" t="str">
        <f>IF(F54="適","",IF(G24="○",IF(B54-J56&gt;0,"適","否"),""))</f>
        <v/>
      </c>
    </row>
    <row r="57" spans="1:11" ht="36" customHeight="1" x14ac:dyDescent="0.15">
      <c r="A57" s="4" t="s">
        <v>23</v>
      </c>
      <c r="B57" s="90"/>
      <c r="C57" s="91"/>
      <c r="D57" s="92"/>
      <c r="E57" s="93"/>
      <c r="F57" s="26"/>
      <c r="G57" s="117"/>
      <c r="H57" s="118"/>
      <c r="I57" s="119"/>
    </row>
    <row r="58" spans="1:11" ht="11.25" customHeight="1" x14ac:dyDescent="0.15">
      <c r="A58" s="6"/>
      <c r="B58" s="6"/>
      <c r="C58" s="6"/>
      <c r="D58" s="6"/>
      <c r="E58" s="6"/>
      <c r="F58" s="6"/>
      <c r="G58" s="6"/>
      <c r="H58" s="6"/>
      <c r="I58" s="6"/>
    </row>
    <row r="59" spans="1:11" ht="11.25" customHeight="1" x14ac:dyDescent="0.15">
      <c r="A59" s="5"/>
      <c r="B59" s="5"/>
    </row>
    <row r="60" spans="1:11" ht="13.5" customHeight="1" x14ac:dyDescent="0.15">
      <c r="A60" s="36" t="s">
        <v>30</v>
      </c>
      <c r="B60" s="36"/>
      <c r="C60" s="36"/>
      <c r="D60" s="36"/>
      <c r="E60" s="36"/>
      <c r="F60" s="36"/>
      <c r="G60" s="36"/>
      <c r="H60" s="36"/>
      <c r="I60" s="36"/>
    </row>
    <row r="61" spans="1:11" x14ac:dyDescent="0.15">
      <c r="A61" s="36"/>
      <c r="B61" s="36"/>
      <c r="C61" s="36"/>
      <c r="D61" s="36"/>
      <c r="E61" s="36"/>
      <c r="F61" s="36"/>
      <c r="G61" s="36"/>
      <c r="H61" s="36"/>
      <c r="I61" s="36"/>
    </row>
    <row r="62" spans="1:11" x14ac:dyDescent="0.15">
      <c r="A62" s="36"/>
      <c r="B62" s="36"/>
      <c r="C62" s="36"/>
      <c r="D62" s="36"/>
      <c r="E62" s="36"/>
      <c r="F62" s="36"/>
      <c r="G62" s="36"/>
      <c r="H62" s="36"/>
      <c r="I62" s="36"/>
    </row>
    <row r="63" spans="1:11" x14ac:dyDescent="0.15">
      <c r="A63" s="36"/>
      <c r="B63" s="36"/>
      <c r="C63" s="36"/>
      <c r="D63" s="36"/>
      <c r="E63" s="36"/>
      <c r="F63" s="36"/>
      <c r="G63" s="36"/>
      <c r="H63" s="36"/>
      <c r="I63" s="36"/>
    </row>
    <row r="64" spans="1:11" x14ac:dyDescent="0.15">
      <c r="A64" s="36"/>
      <c r="B64" s="36"/>
      <c r="C64" s="36"/>
      <c r="D64" s="36"/>
      <c r="E64" s="36"/>
      <c r="F64" s="36"/>
      <c r="G64" s="36"/>
      <c r="H64" s="36"/>
      <c r="I64" s="36"/>
    </row>
    <row r="65" spans="1:9" ht="54" customHeight="1" x14ac:dyDescent="0.15">
      <c r="A65" s="110" t="s">
        <v>58</v>
      </c>
      <c r="B65" s="110"/>
      <c r="C65" s="110"/>
      <c r="D65" s="110"/>
      <c r="E65" s="110"/>
      <c r="F65" s="110"/>
      <c r="G65" s="110"/>
      <c r="H65" s="110"/>
      <c r="I65" s="110"/>
    </row>
    <row r="66" spans="1:9" x14ac:dyDescent="0.15">
      <c r="A66" s="110"/>
      <c r="B66" s="110"/>
      <c r="C66" s="110"/>
      <c r="D66" s="110"/>
      <c r="E66" s="110"/>
      <c r="F66" s="110"/>
      <c r="G66" s="110"/>
      <c r="H66" s="110"/>
      <c r="I66" s="110"/>
    </row>
    <row r="67" spans="1:9" x14ac:dyDescent="0.15">
      <c r="A67" s="110"/>
      <c r="B67" s="110"/>
      <c r="C67" s="110"/>
      <c r="D67" s="110"/>
      <c r="E67" s="110"/>
      <c r="F67" s="110"/>
      <c r="G67" s="110"/>
      <c r="H67" s="110"/>
      <c r="I67" s="110"/>
    </row>
    <row r="68" spans="1:9" x14ac:dyDescent="0.15">
      <c r="A68" s="110"/>
      <c r="B68" s="110"/>
      <c r="C68" s="110"/>
      <c r="D68" s="110"/>
      <c r="E68" s="110"/>
      <c r="F68" s="110"/>
      <c r="G68" s="110"/>
      <c r="H68" s="110"/>
      <c r="I68" s="110"/>
    </row>
    <row r="69" spans="1:9" x14ac:dyDescent="0.15">
      <c r="A69" s="110"/>
      <c r="B69" s="110"/>
      <c r="C69" s="110"/>
      <c r="D69" s="110"/>
      <c r="E69" s="110"/>
      <c r="F69" s="110"/>
      <c r="G69" s="110"/>
      <c r="H69" s="110"/>
      <c r="I69" s="110"/>
    </row>
  </sheetData>
  <mergeCells count="75">
    <mergeCell ref="C3:I3"/>
    <mergeCell ref="C4:I4"/>
    <mergeCell ref="B39:C39"/>
    <mergeCell ref="A65:I69"/>
    <mergeCell ref="G55:I55"/>
    <mergeCell ref="A54:A56"/>
    <mergeCell ref="G56:I56"/>
    <mergeCell ref="B54:C56"/>
    <mergeCell ref="D54:E56"/>
    <mergeCell ref="G53:I53"/>
    <mergeCell ref="G54:I54"/>
    <mergeCell ref="G57:I57"/>
    <mergeCell ref="A19:B19"/>
    <mergeCell ref="B27:C27"/>
    <mergeCell ref="B28:C28"/>
    <mergeCell ref="B29:C29"/>
    <mergeCell ref="A20:B20"/>
    <mergeCell ref="B33:C33"/>
    <mergeCell ref="B34:C34"/>
    <mergeCell ref="D27:E28"/>
    <mergeCell ref="B26:C26"/>
    <mergeCell ref="B31:C31"/>
    <mergeCell ref="B32:C32"/>
    <mergeCell ref="D26:E26"/>
    <mergeCell ref="D29:E29"/>
    <mergeCell ref="D30:E30"/>
    <mergeCell ref="D31:E32"/>
    <mergeCell ref="B30:C30"/>
    <mergeCell ref="B35:C35"/>
    <mergeCell ref="B36:C36"/>
    <mergeCell ref="B37:C37"/>
    <mergeCell ref="B38:C38"/>
    <mergeCell ref="B53:C53"/>
    <mergeCell ref="D53:E53"/>
    <mergeCell ref="B57:C57"/>
    <mergeCell ref="D57:E57"/>
    <mergeCell ref="G42:I42"/>
    <mergeCell ref="G43:I43"/>
    <mergeCell ref="B42:C42"/>
    <mergeCell ref="D42:E42"/>
    <mergeCell ref="B43:C43"/>
    <mergeCell ref="D43:E43"/>
    <mergeCell ref="F54:F56"/>
    <mergeCell ref="F16:H16"/>
    <mergeCell ref="F27:F29"/>
    <mergeCell ref="G27:I29"/>
    <mergeCell ref="E19:H19"/>
    <mergeCell ref="G39:I39"/>
    <mergeCell ref="G34:I38"/>
    <mergeCell ref="F34:F38"/>
    <mergeCell ref="F31:F32"/>
    <mergeCell ref="D33:E33"/>
    <mergeCell ref="E20:H20"/>
    <mergeCell ref="D39:E39"/>
    <mergeCell ref="G26:I26"/>
    <mergeCell ref="G30:I30"/>
    <mergeCell ref="G31:I32"/>
    <mergeCell ref="G33:I33"/>
    <mergeCell ref="D34:E38"/>
    <mergeCell ref="A60:I64"/>
    <mergeCell ref="A4:B4"/>
    <mergeCell ref="A3:B3"/>
    <mergeCell ref="A23:B24"/>
    <mergeCell ref="G23:H23"/>
    <mergeCell ref="E23:F23"/>
    <mergeCell ref="E24:F24"/>
    <mergeCell ref="A6:I6"/>
    <mergeCell ref="A10:B10"/>
    <mergeCell ref="A51:B51"/>
    <mergeCell ref="G24:H24"/>
    <mergeCell ref="C24:D24"/>
    <mergeCell ref="C23:D23"/>
    <mergeCell ref="A16:A17"/>
    <mergeCell ref="B16:C16"/>
    <mergeCell ref="B17:C17"/>
  </mergeCells>
  <phoneticPr fontId="2"/>
  <dataValidations count="2">
    <dataValidation type="list" allowBlank="1" showInputMessage="1" showErrorMessage="1" sqref="C24:H24">
      <formula1>$J$23:$J$24</formula1>
    </dataValidation>
    <dataValidation type="list" allowBlank="1" showInputMessage="1" showErrorMessage="1" sqref="D16:D17">
      <formula1>$J$16:$J$17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view="pageBreakPreview" zoomScale="60" zoomScaleNormal="100" workbookViewId="0">
      <selection activeCell="D9" sqref="D9"/>
    </sheetView>
  </sheetViews>
  <sheetFormatPr defaultRowHeight="13.5" x14ac:dyDescent="0.15"/>
  <sheetData>
    <row r="1" spans="1:9" x14ac:dyDescent="0.1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15">
      <c r="A2" s="6"/>
      <c r="B2" s="6"/>
      <c r="C2" s="6"/>
      <c r="D2" s="6"/>
      <c r="E2" s="6"/>
      <c r="F2" s="6"/>
      <c r="G2" s="6"/>
      <c r="H2" s="6"/>
      <c r="I2" s="6"/>
    </row>
    <row r="3" spans="1:9" x14ac:dyDescent="0.15">
      <c r="A3" s="37" t="s">
        <v>26</v>
      </c>
      <c r="B3" s="37"/>
      <c r="C3" s="106" t="s">
        <v>59</v>
      </c>
      <c r="D3" s="106"/>
      <c r="E3" s="106"/>
      <c r="F3" s="106"/>
      <c r="G3" s="106"/>
      <c r="H3" s="106"/>
      <c r="I3" s="106"/>
    </row>
    <row r="4" spans="1:9" x14ac:dyDescent="0.15">
      <c r="A4" s="37" t="s">
        <v>25</v>
      </c>
      <c r="B4" s="37"/>
      <c r="C4" s="107" t="s">
        <v>60</v>
      </c>
      <c r="D4" s="107"/>
      <c r="E4" s="107"/>
      <c r="F4" s="107"/>
      <c r="G4" s="107"/>
      <c r="H4" s="107"/>
      <c r="I4" s="107"/>
    </row>
    <row r="5" spans="1:9" x14ac:dyDescent="0.15">
      <c r="A5" s="6"/>
      <c r="B5" s="6"/>
      <c r="C5" s="6"/>
      <c r="D5" s="6"/>
      <c r="E5" s="6"/>
      <c r="F5" s="6"/>
      <c r="G5" s="6"/>
      <c r="H5" s="6"/>
      <c r="I5" s="6"/>
    </row>
    <row r="6" spans="1:9" ht="17.25" x14ac:dyDescent="0.15">
      <c r="A6" s="40" t="s">
        <v>1</v>
      </c>
      <c r="B6" s="41"/>
      <c r="C6" s="41"/>
      <c r="D6" s="41"/>
      <c r="E6" s="41"/>
      <c r="F6" s="41"/>
      <c r="G6" s="41"/>
      <c r="H6" s="41"/>
      <c r="I6" s="41"/>
    </row>
    <row r="7" spans="1:9" x14ac:dyDescent="0.15">
      <c r="A7" s="6"/>
      <c r="B7" s="6"/>
      <c r="C7" s="6"/>
      <c r="D7" s="6"/>
      <c r="E7" s="6"/>
      <c r="F7" s="6"/>
      <c r="G7" s="6"/>
      <c r="H7" s="6"/>
      <c r="I7" s="6"/>
    </row>
    <row r="8" spans="1:9" x14ac:dyDescent="0.15">
      <c r="A8" s="6" t="s">
        <v>2</v>
      </c>
      <c r="B8" s="6"/>
      <c r="C8" s="6"/>
      <c r="D8" s="6"/>
      <c r="E8" s="6"/>
      <c r="F8" s="6"/>
      <c r="G8" s="6"/>
      <c r="H8" s="6"/>
      <c r="I8" s="6"/>
    </row>
    <row r="9" spans="1:9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x14ac:dyDescent="0.15">
      <c r="A10" s="42" t="s">
        <v>3</v>
      </c>
      <c r="B10" s="42"/>
      <c r="C10" s="6" t="s">
        <v>61</v>
      </c>
      <c r="D10" s="6"/>
      <c r="E10" s="6" t="s">
        <v>28</v>
      </c>
      <c r="F10" s="6"/>
      <c r="G10" s="6" t="s">
        <v>29</v>
      </c>
      <c r="H10" s="6"/>
      <c r="I10" s="6"/>
    </row>
    <row r="11" spans="1:9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15">
      <c r="A12" s="6" t="s">
        <v>4</v>
      </c>
      <c r="B12" s="6"/>
      <c r="C12" s="6"/>
      <c r="D12" s="6"/>
      <c r="E12" s="6"/>
      <c r="F12" s="6"/>
      <c r="G12" s="6"/>
      <c r="H12" s="6"/>
      <c r="I12" s="6"/>
    </row>
    <row r="13" spans="1:9" x14ac:dyDescent="0.15">
      <c r="A13" s="30"/>
      <c r="B13" s="30" t="s">
        <v>49</v>
      </c>
      <c r="C13" s="30" t="s">
        <v>50</v>
      </c>
      <c r="D13" s="30" t="s">
        <v>51</v>
      </c>
      <c r="E13" s="30" t="s">
        <v>31</v>
      </c>
      <c r="F13" s="30" t="s">
        <v>52</v>
      </c>
      <c r="G13" s="30" t="s">
        <v>53</v>
      </c>
      <c r="H13" s="30" t="s">
        <v>54</v>
      </c>
      <c r="I13" s="30" t="s">
        <v>6</v>
      </c>
    </row>
    <row r="14" spans="1:9" x14ac:dyDescent="0.15">
      <c r="A14" s="30" t="s">
        <v>5</v>
      </c>
      <c r="B14" s="34">
        <v>6</v>
      </c>
      <c r="C14" s="34">
        <v>12</v>
      </c>
      <c r="D14" s="34">
        <v>12</v>
      </c>
      <c r="E14" s="34"/>
      <c r="F14" s="34">
        <v>30</v>
      </c>
      <c r="G14" s="34">
        <v>30</v>
      </c>
      <c r="H14" s="34">
        <v>30</v>
      </c>
      <c r="I14" s="22">
        <f>SUM(B14:H14)</f>
        <v>120</v>
      </c>
    </row>
    <row r="16" spans="1:9" x14ac:dyDescent="0.15">
      <c r="A16" s="43" t="s">
        <v>57</v>
      </c>
      <c r="B16" s="44" t="s">
        <v>35</v>
      </c>
      <c r="C16" s="44"/>
      <c r="D16" s="34" t="s">
        <v>62</v>
      </c>
      <c r="F16" s="38" t="s">
        <v>37</v>
      </c>
      <c r="G16" s="38"/>
      <c r="H16" s="38"/>
      <c r="I16" s="30" t="s">
        <v>6</v>
      </c>
    </row>
    <row r="17" spans="1:9" x14ac:dyDescent="0.15">
      <c r="A17" s="38"/>
      <c r="B17" s="44" t="s">
        <v>36</v>
      </c>
      <c r="C17" s="44"/>
      <c r="D17" s="34" t="s">
        <v>62</v>
      </c>
      <c r="F17" s="34">
        <v>1</v>
      </c>
      <c r="G17" s="34">
        <v>1</v>
      </c>
      <c r="H17" s="34">
        <v>1</v>
      </c>
      <c r="I17" s="30">
        <f>SUM(F17:H17)</f>
        <v>3</v>
      </c>
    </row>
    <row r="19" spans="1:9" x14ac:dyDescent="0.15">
      <c r="A19" s="55"/>
      <c r="B19" s="55"/>
      <c r="C19" s="30" t="s">
        <v>46</v>
      </c>
      <c r="D19" s="35"/>
      <c r="E19" s="55"/>
      <c r="F19" s="55"/>
      <c r="G19" s="55"/>
      <c r="H19" s="55"/>
      <c r="I19" s="30" t="s">
        <v>46</v>
      </c>
    </row>
    <row r="20" spans="1:9" x14ac:dyDescent="0.15">
      <c r="A20" s="38" t="s">
        <v>56</v>
      </c>
      <c r="B20" s="38"/>
      <c r="C20" s="34">
        <v>4</v>
      </c>
      <c r="D20" s="35"/>
      <c r="E20" s="38" t="s">
        <v>55</v>
      </c>
      <c r="F20" s="38"/>
      <c r="G20" s="38"/>
      <c r="H20" s="38"/>
      <c r="I20" s="34">
        <v>3</v>
      </c>
    </row>
    <row r="22" spans="1:9" x14ac:dyDescent="0.15">
      <c r="A22" s="6" t="s">
        <v>7</v>
      </c>
    </row>
    <row r="23" spans="1:9" x14ac:dyDescent="0.15">
      <c r="A23" s="38" t="s">
        <v>20</v>
      </c>
      <c r="B23" s="38"/>
      <c r="C23" s="38" t="s">
        <v>8</v>
      </c>
      <c r="D23" s="38"/>
      <c r="E23" s="38" t="s">
        <v>9</v>
      </c>
      <c r="F23" s="38"/>
      <c r="G23" s="38" t="s">
        <v>10</v>
      </c>
      <c r="H23" s="38"/>
    </row>
    <row r="24" spans="1:9" x14ac:dyDescent="0.15">
      <c r="A24" s="38"/>
      <c r="B24" s="38"/>
      <c r="C24" s="39"/>
      <c r="D24" s="39"/>
      <c r="E24" s="39" t="s">
        <v>63</v>
      </c>
      <c r="F24" s="39"/>
      <c r="G24" s="39"/>
      <c r="H24" s="39"/>
    </row>
    <row r="26" spans="1:9" x14ac:dyDescent="0.15">
      <c r="A26" s="21"/>
      <c r="B26" s="38" t="s">
        <v>11</v>
      </c>
      <c r="C26" s="38"/>
      <c r="D26" s="43" t="s">
        <v>40</v>
      </c>
      <c r="E26" s="43"/>
      <c r="F26" s="32" t="s">
        <v>34</v>
      </c>
      <c r="G26" s="77" t="s">
        <v>43</v>
      </c>
      <c r="H26" s="78"/>
      <c r="I26" s="79"/>
    </row>
    <row r="27" spans="1:9" x14ac:dyDescent="0.15">
      <c r="A27" s="31" t="s">
        <v>12</v>
      </c>
      <c r="B27" s="99">
        <v>39.950000000000003</v>
      </c>
      <c r="C27" s="99"/>
      <c r="D27" s="101"/>
      <c r="E27" s="102"/>
      <c r="F27" s="45" t="str">
        <f>IF(B29-D29&gt;=0,"適","否")</f>
        <v>適</v>
      </c>
      <c r="G27" s="46"/>
      <c r="H27" s="47"/>
      <c r="I27" s="48"/>
    </row>
    <row r="28" spans="1:9" x14ac:dyDescent="0.15">
      <c r="A28" s="31" t="s">
        <v>13</v>
      </c>
      <c r="B28" s="99">
        <v>52.55</v>
      </c>
      <c r="C28" s="99"/>
      <c r="D28" s="103"/>
      <c r="E28" s="104"/>
      <c r="F28" s="45"/>
      <c r="G28" s="49"/>
      <c r="H28" s="50"/>
      <c r="I28" s="51"/>
    </row>
    <row r="29" spans="1:9" x14ac:dyDescent="0.15">
      <c r="A29" s="31" t="s">
        <v>14</v>
      </c>
      <c r="B29" s="100">
        <f>B27+B28</f>
        <v>92.5</v>
      </c>
      <c r="C29" s="100"/>
      <c r="D29" s="73">
        <f>(B14+C14)*3.3</f>
        <v>59.4</v>
      </c>
      <c r="E29" s="74"/>
      <c r="F29" s="45"/>
      <c r="G29" s="52"/>
      <c r="H29" s="53"/>
      <c r="I29" s="54"/>
    </row>
    <row r="30" spans="1:9" ht="27" x14ac:dyDescent="0.15">
      <c r="A30" s="31" t="s">
        <v>47</v>
      </c>
      <c r="B30" s="99">
        <v>34.93</v>
      </c>
      <c r="C30" s="99"/>
      <c r="D30" s="105">
        <f>IF(D17="○",D14*1.98,(E14+D14)*1.98)</f>
        <v>23.759999999999998</v>
      </c>
      <c r="E30" s="105"/>
      <c r="F30" s="33" t="str">
        <f>IF(B30-D30&gt;=0,"適","否")</f>
        <v>適</v>
      </c>
      <c r="G30" s="80" t="str">
        <f>IF(K30="適","※2歳以上児全体で保育所基準は満たすため、適","")</f>
        <v/>
      </c>
      <c r="H30" s="81"/>
      <c r="I30" s="82"/>
    </row>
    <row r="31" spans="1:9" ht="40.5" x14ac:dyDescent="0.15">
      <c r="A31" s="31" t="s">
        <v>48</v>
      </c>
      <c r="B31" s="99">
        <v>210.13</v>
      </c>
      <c r="C31" s="99"/>
      <c r="D31" s="105">
        <f>IF(D16="○",(F14+G14+H14)*1.98,(E14+F14+G14+H14)*1.98)</f>
        <v>178.2</v>
      </c>
      <c r="E31" s="105"/>
      <c r="F31" s="71" t="str">
        <f>IF((B31+B32)-D31&gt;=0,"適","否")</f>
        <v>適</v>
      </c>
      <c r="G31" s="83" t="str">
        <f>IF(K31="適","※ただし書き規定の適用により、適",IF(AND(K31&lt;&gt;"適",L31="適"),"※2歳以上児全体で保育所基準は満たすため、適",""))</f>
        <v/>
      </c>
      <c r="H31" s="84"/>
      <c r="I31" s="85"/>
    </row>
    <row r="32" spans="1:9" x14ac:dyDescent="0.15">
      <c r="A32" s="31" t="s">
        <v>42</v>
      </c>
      <c r="B32" s="99">
        <v>60.32</v>
      </c>
      <c r="C32" s="99"/>
      <c r="D32" s="105"/>
      <c r="E32" s="105"/>
      <c r="F32" s="72"/>
      <c r="G32" s="86"/>
      <c r="H32" s="87"/>
      <c r="I32" s="88"/>
    </row>
    <row r="33" spans="1:9" x14ac:dyDescent="0.15">
      <c r="A33" s="31" t="s">
        <v>14</v>
      </c>
      <c r="B33" s="100">
        <f>B30+B31+B32</f>
        <v>305.38</v>
      </c>
      <c r="C33" s="100"/>
      <c r="D33" s="73">
        <f>D30+D31</f>
        <v>201.95999999999998</v>
      </c>
      <c r="E33" s="74"/>
      <c r="F33" s="28" t="str">
        <f>IF(B33-D33&gt;=0,"適",IF(K31="適","適","否"))</f>
        <v>適</v>
      </c>
      <c r="G33" s="56"/>
      <c r="H33" s="57"/>
      <c r="I33" s="58"/>
    </row>
    <row r="34" spans="1:9" ht="27" x14ac:dyDescent="0.15">
      <c r="A34" s="31" t="s">
        <v>21</v>
      </c>
      <c r="B34" s="99">
        <v>28.46</v>
      </c>
      <c r="C34" s="99"/>
      <c r="D34" s="89"/>
      <c r="E34" s="89"/>
      <c r="F34" s="68"/>
      <c r="G34" s="59"/>
      <c r="H34" s="60"/>
      <c r="I34" s="61"/>
    </row>
    <row r="35" spans="1:9" x14ac:dyDescent="0.15">
      <c r="A35" s="31" t="s">
        <v>15</v>
      </c>
      <c r="B35" s="99">
        <v>22.77</v>
      </c>
      <c r="C35" s="99"/>
      <c r="D35" s="89"/>
      <c r="E35" s="89"/>
      <c r="F35" s="69"/>
      <c r="G35" s="62"/>
      <c r="H35" s="63"/>
      <c r="I35" s="64"/>
    </row>
    <row r="36" spans="1:9" x14ac:dyDescent="0.15">
      <c r="A36" s="31" t="s">
        <v>16</v>
      </c>
      <c r="B36" s="99">
        <v>29.83</v>
      </c>
      <c r="C36" s="99"/>
      <c r="D36" s="89"/>
      <c r="E36" s="89"/>
      <c r="F36" s="69"/>
      <c r="G36" s="62"/>
      <c r="H36" s="63"/>
      <c r="I36" s="64"/>
    </row>
    <row r="37" spans="1:9" ht="108" x14ac:dyDescent="0.15">
      <c r="A37" s="31" t="s">
        <v>22</v>
      </c>
      <c r="B37" s="99">
        <v>0</v>
      </c>
      <c r="C37" s="99"/>
      <c r="D37" s="89"/>
      <c r="E37" s="89"/>
      <c r="F37" s="69"/>
      <c r="G37" s="62"/>
      <c r="H37" s="63"/>
      <c r="I37" s="64"/>
    </row>
    <row r="38" spans="1:9" x14ac:dyDescent="0.15">
      <c r="A38" s="31" t="s">
        <v>17</v>
      </c>
      <c r="B38" s="99">
        <v>85.39</v>
      </c>
      <c r="C38" s="99"/>
      <c r="D38" s="89"/>
      <c r="E38" s="89"/>
      <c r="F38" s="70"/>
      <c r="G38" s="65"/>
      <c r="H38" s="66"/>
      <c r="I38" s="67"/>
    </row>
    <row r="39" spans="1:9" x14ac:dyDescent="0.15">
      <c r="A39" s="30" t="s">
        <v>18</v>
      </c>
      <c r="B39" s="108">
        <f>B29+B33+B34+B35+B36+B37+B38</f>
        <v>564.32999999999993</v>
      </c>
      <c r="C39" s="109"/>
      <c r="D39" s="75"/>
      <c r="E39" s="76"/>
      <c r="F39" s="23"/>
      <c r="G39" s="56"/>
      <c r="H39" s="57"/>
      <c r="I39" s="58"/>
    </row>
    <row r="40" spans="1:9" x14ac:dyDescent="0.15">
      <c r="A40" s="20"/>
      <c r="B40" s="24"/>
      <c r="C40" s="14"/>
      <c r="D40" s="14"/>
      <c r="E40" s="14"/>
      <c r="F40" s="15"/>
      <c r="G40" s="17"/>
      <c r="H40" s="19"/>
      <c r="I40" s="19"/>
    </row>
    <row r="41" spans="1:9" x14ac:dyDescent="0.15">
      <c r="A41" s="6" t="s">
        <v>44</v>
      </c>
      <c r="B41" s="24"/>
      <c r="C41" s="14"/>
      <c r="D41" s="14"/>
      <c r="E41" s="14"/>
      <c r="F41" s="15"/>
      <c r="G41" s="17"/>
      <c r="H41" s="19"/>
      <c r="I41" s="19"/>
    </row>
    <row r="42" spans="1:9" x14ac:dyDescent="0.15">
      <c r="A42" s="30"/>
      <c r="B42" s="38" t="s">
        <v>11</v>
      </c>
      <c r="C42" s="38"/>
      <c r="D42" s="43" t="s">
        <v>40</v>
      </c>
      <c r="E42" s="43"/>
      <c r="F42" s="33" t="s">
        <v>34</v>
      </c>
      <c r="G42" s="45" t="s">
        <v>43</v>
      </c>
      <c r="H42" s="45"/>
      <c r="I42" s="45"/>
    </row>
    <row r="43" spans="1:9" x14ac:dyDescent="0.15">
      <c r="A43" s="31" t="s">
        <v>32</v>
      </c>
      <c r="B43" s="97">
        <f>B31+B32+B34+B35+B36+B38</f>
        <v>436.89999999999992</v>
      </c>
      <c r="C43" s="38"/>
      <c r="D43" s="97">
        <f>IF(I17&lt;2,180,320+100*(I17-2))</f>
        <v>420</v>
      </c>
      <c r="E43" s="97"/>
      <c r="F43" s="30" t="str">
        <f>IF(B43-D43&gt;=0,"適","否")</f>
        <v>適</v>
      </c>
      <c r="G43" s="94" t="str">
        <f>IF(J43="適","※ただし書き規定の適用により、適","")</f>
        <v/>
      </c>
      <c r="H43" s="95"/>
      <c r="I43" s="96"/>
    </row>
    <row r="47" spans="1:9" x14ac:dyDescent="0.15">
      <c r="A47" s="6" t="s">
        <v>0</v>
      </c>
      <c r="B47" s="6"/>
      <c r="C47" s="6"/>
      <c r="D47" s="6"/>
      <c r="E47" s="6"/>
      <c r="F47" s="6"/>
      <c r="G47" s="6"/>
      <c r="H47" s="6"/>
      <c r="I47" s="6"/>
    </row>
    <row r="48" spans="1:9" x14ac:dyDescent="0.1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15">
      <c r="A49" s="6" t="s">
        <v>45</v>
      </c>
      <c r="B49" s="6"/>
      <c r="C49" s="6"/>
      <c r="D49" s="6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15">
      <c r="A51" s="42" t="s">
        <v>19</v>
      </c>
      <c r="B51" s="42"/>
      <c r="C51" s="6" t="s">
        <v>61</v>
      </c>
      <c r="D51" s="6"/>
      <c r="E51" s="6" t="s">
        <v>28</v>
      </c>
      <c r="F51" s="6"/>
      <c r="G51" s="6" t="s">
        <v>29</v>
      </c>
      <c r="H51" s="6"/>
      <c r="I51" s="6"/>
    </row>
    <row r="52" spans="1:9" x14ac:dyDescent="0.15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15">
      <c r="A53" s="1"/>
      <c r="B53" s="77" t="s">
        <v>11</v>
      </c>
      <c r="C53" s="79"/>
      <c r="D53" s="43" t="s">
        <v>40</v>
      </c>
      <c r="E53" s="43"/>
      <c r="F53" s="30" t="s">
        <v>34</v>
      </c>
      <c r="G53" s="71" t="s">
        <v>43</v>
      </c>
      <c r="H53" s="71"/>
      <c r="I53" s="71"/>
    </row>
    <row r="54" spans="1:9" x14ac:dyDescent="0.15">
      <c r="A54" s="114" t="s">
        <v>19</v>
      </c>
      <c r="B54" s="120">
        <v>450</v>
      </c>
      <c r="C54" s="121"/>
      <c r="D54" s="126">
        <f>IF((D14+E14+F14+G14+H14)*3.3&gt;IF(D17="○",D14*3.3,(E14+D14)*3.3)+IF(I17&lt;3,330+30*(I17-1),400+80*(I17-3)),(D14+E14+F14+G14+H14)*3.3,IF(D17="○",D14*3.3,(E14+D14)*3.3)+IF(I17&lt;3,330+30*(I17-1),400+80*(I17-3)))</f>
        <v>439.6</v>
      </c>
      <c r="E54" s="127"/>
      <c r="F54" s="98" t="str">
        <f>IF(B54-D54&gt;0,"適","否")</f>
        <v>適</v>
      </c>
      <c r="G54" s="132" t="str">
        <f>IF(K54="適","※ただし書き規定の適用により、適","")</f>
        <v/>
      </c>
      <c r="H54" s="133"/>
      <c r="I54" s="134"/>
    </row>
    <row r="55" spans="1:9" x14ac:dyDescent="0.15">
      <c r="A55" s="115"/>
      <c r="B55" s="122"/>
      <c r="C55" s="123"/>
      <c r="D55" s="128"/>
      <c r="E55" s="129"/>
      <c r="F55" s="62"/>
      <c r="G55" s="111" t="str">
        <f>IF(K55="適","※ただし書き規定の適用により、適","")</f>
        <v/>
      </c>
      <c r="H55" s="112"/>
      <c r="I55" s="113"/>
    </row>
    <row r="56" spans="1:9" x14ac:dyDescent="0.15">
      <c r="A56" s="116"/>
      <c r="B56" s="124"/>
      <c r="C56" s="125"/>
      <c r="D56" s="130"/>
      <c r="E56" s="131"/>
      <c r="F56" s="65"/>
      <c r="G56" s="117" t="str">
        <f>IF(K56="適","※ただし書き規定の適用により、適","")</f>
        <v/>
      </c>
      <c r="H56" s="118"/>
      <c r="I56" s="119"/>
    </row>
    <row r="57" spans="1:9" ht="40.5" x14ac:dyDescent="0.15">
      <c r="A57" s="31" t="s">
        <v>23</v>
      </c>
      <c r="B57" s="90">
        <v>0</v>
      </c>
      <c r="C57" s="91"/>
      <c r="D57" s="92"/>
      <c r="E57" s="93"/>
      <c r="F57" s="26"/>
      <c r="G57" s="117"/>
      <c r="H57" s="118"/>
      <c r="I57" s="119"/>
    </row>
    <row r="58" spans="1:9" x14ac:dyDescent="0.15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15">
      <c r="A59" s="5"/>
      <c r="B59" s="5"/>
    </row>
    <row r="60" spans="1:9" x14ac:dyDescent="0.15">
      <c r="A60" s="36" t="s">
        <v>30</v>
      </c>
      <c r="B60" s="36"/>
      <c r="C60" s="36"/>
      <c r="D60" s="36"/>
      <c r="E60" s="36"/>
      <c r="F60" s="36"/>
      <c r="G60" s="36"/>
      <c r="H60" s="36"/>
      <c r="I60" s="36"/>
    </row>
    <row r="61" spans="1:9" x14ac:dyDescent="0.15">
      <c r="A61" s="36"/>
      <c r="B61" s="36"/>
      <c r="C61" s="36"/>
      <c r="D61" s="36"/>
      <c r="E61" s="36"/>
      <c r="F61" s="36"/>
      <c r="G61" s="36"/>
      <c r="H61" s="36"/>
      <c r="I61" s="36"/>
    </row>
    <row r="62" spans="1:9" x14ac:dyDescent="0.15">
      <c r="A62" s="36"/>
      <c r="B62" s="36"/>
      <c r="C62" s="36"/>
      <c r="D62" s="36"/>
      <c r="E62" s="36"/>
      <c r="F62" s="36"/>
      <c r="G62" s="36"/>
      <c r="H62" s="36"/>
      <c r="I62" s="36"/>
    </row>
    <row r="63" spans="1:9" x14ac:dyDescent="0.15">
      <c r="A63" s="36"/>
      <c r="B63" s="36"/>
      <c r="C63" s="36"/>
      <c r="D63" s="36"/>
      <c r="E63" s="36"/>
      <c r="F63" s="36"/>
      <c r="G63" s="36"/>
      <c r="H63" s="36"/>
      <c r="I63" s="36"/>
    </row>
    <row r="64" spans="1:9" x14ac:dyDescent="0.15">
      <c r="A64" s="36"/>
      <c r="B64" s="36"/>
      <c r="C64" s="36"/>
      <c r="D64" s="36"/>
      <c r="E64" s="36"/>
      <c r="F64" s="36"/>
      <c r="G64" s="36"/>
      <c r="H64" s="36"/>
      <c r="I64" s="36"/>
    </row>
    <row r="65" spans="1:9" x14ac:dyDescent="0.15">
      <c r="A65" s="110" t="s">
        <v>58</v>
      </c>
      <c r="B65" s="110"/>
      <c r="C65" s="110"/>
      <c r="D65" s="110"/>
      <c r="E65" s="110"/>
      <c r="F65" s="110"/>
      <c r="G65" s="110"/>
      <c r="H65" s="110"/>
      <c r="I65" s="110"/>
    </row>
    <row r="66" spans="1:9" x14ac:dyDescent="0.15">
      <c r="A66" s="110"/>
      <c r="B66" s="110"/>
      <c r="C66" s="110"/>
      <c r="D66" s="110"/>
      <c r="E66" s="110"/>
      <c r="F66" s="110"/>
      <c r="G66" s="110"/>
      <c r="H66" s="110"/>
      <c r="I66" s="110"/>
    </row>
    <row r="67" spans="1:9" x14ac:dyDescent="0.15">
      <c r="A67" s="110"/>
      <c r="B67" s="110"/>
      <c r="C67" s="110"/>
      <c r="D67" s="110"/>
      <c r="E67" s="110"/>
      <c r="F67" s="110"/>
      <c r="G67" s="110"/>
      <c r="H67" s="110"/>
      <c r="I67" s="110"/>
    </row>
    <row r="68" spans="1:9" x14ac:dyDescent="0.15">
      <c r="A68" s="110"/>
      <c r="B68" s="110"/>
      <c r="C68" s="110"/>
      <c r="D68" s="110"/>
      <c r="E68" s="110"/>
      <c r="F68" s="110"/>
      <c r="G68" s="110"/>
      <c r="H68" s="110"/>
      <c r="I68" s="110"/>
    </row>
    <row r="69" spans="1:9" x14ac:dyDescent="0.15">
      <c r="A69" s="110"/>
      <c r="B69" s="110"/>
      <c r="C69" s="110"/>
      <c r="D69" s="110"/>
      <c r="E69" s="110"/>
      <c r="F69" s="110"/>
      <c r="G69" s="110"/>
      <c r="H69" s="110"/>
      <c r="I69" s="110"/>
    </row>
  </sheetData>
  <mergeCells count="75">
    <mergeCell ref="B57:C57"/>
    <mergeCell ref="D57:E57"/>
    <mergeCell ref="G57:I57"/>
    <mergeCell ref="A60:I64"/>
    <mergeCell ref="A65:I69"/>
    <mergeCell ref="A54:A56"/>
    <mergeCell ref="B54:C56"/>
    <mergeCell ref="D54:E56"/>
    <mergeCell ref="F54:F56"/>
    <mergeCell ref="G54:I54"/>
    <mergeCell ref="G55:I55"/>
    <mergeCell ref="G56:I56"/>
    <mergeCell ref="B43:C43"/>
    <mergeCell ref="D43:E43"/>
    <mergeCell ref="G43:I43"/>
    <mergeCell ref="A51:B51"/>
    <mergeCell ref="B53:C53"/>
    <mergeCell ref="D53:E53"/>
    <mergeCell ref="G53:I53"/>
    <mergeCell ref="B38:C38"/>
    <mergeCell ref="B39:C39"/>
    <mergeCell ref="D39:E39"/>
    <mergeCell ref="G39:I39"/>
    <mergeCell ref="B42:C42"/>
    <mergeCell ref="D42:E42"/>
    <mergeCell ref="G42:I42"/>
    <mergeCell ref="B33:C33"/>
    <mergeCell ref="D33:E33"/>
    <mergeCell ref="G33:I33"/>
    <mergeCell ref="B34:C34"/>
    <mergeCell ref="D34:E38"/>
    <mergeCell ref="F34:F38"/>
    <mergeCell ref="G34:I38"/>
    <mergeCell ref="B35:C35"/>
    <mergeCell ref="B36:C36"/>
    <mergeCell ref="B37:C37"/>
    <mergeCell ref="B30:C30"/>
    <mergeCell ref="D30:E30"/>
    <mergeCell ref="G30:I30"/>
    <mergeCell ref="B31:C31"/>
    <mergeCell ref="D31:E32"/>
    <mergeCell ref="F31:F32"/>
    <mergeCell ref="G31:I32"/>
    <mergeCell ref="B32:C32"/>
    <mergeCell ref="B26:C26"/>
    <mergeCell ref="D26:E26"/>
    <mergeCell ref="G26:I26"/>
    <mergeCell ref="B27:C27"/>
    <mergeCell ref="D27:E28"/>
    <mergeCell ref="F27:F29"/>
    <mergeCell ref="G27:I29"/>
    <mergeCell ref="B28:C28"/>
    <mergeCell ref="B29:C29"/>
    <mergeCell ref="D29:E29"/>
    <mergeCell ref="A20:B20"/>
    <mergeCell ref="E20:H20"/>
    <mergeCell ref="A23:B24"/>
    <mergeCell ref="C23:D23"/>
    <mergeCell ref="E23:F23"/>
    <mergeCell ref="G23:H23"/>
    <mergeCell ref="C24:D24"/>
    <mergeCell ref="E24:F24"/>
    <mergeCell ref="G24:H24"/>
    <mergeCell ref="A16:A17"/>
    <mergeCell ref="B16:C16"/>
    <mergeCell ref="F16:H16"/>
    <mergeCell ref="B17:C17"/>
    <mergeCell ref="A19:B19"/>
    <mergeCell ref="E19:H19"/>
    <mergeCell ref="A3:B3"/>
    <mergeCell ref="C3:I3"/>
    <mergeCell ref="A4:B4"/>
    <mergeCell ref="C4:I4"/>
    <mergeCell ref="A6:I6"/>
    <mergeCell ref="A10:B10"/>
  </mergeCells>
  <phoneticPr fontId="2"/>
  <dataValidations count="2">
    <dataValidation type="list" allowBlank="1" showInputMessage="1" showErrorMessage="1" sqref="D16:D17">
      <formula1>$J$16:$J$17</formula1>
    </dataValidation>
    <dataValidation type="list" allowBlank="1" showInputMessage="1" showErrorMessage="1" sqref="C24:H24">
      <formula1>$J$23:$J$24</formula1>
    </dataValidation>
  </dataValidations>
  <pageMargins left="0.7" right="0.7" top="0.75" bottom="0.75" header="0.3" footer="0.3"/>
  <pageSetup paperSize="9" orientation="portrait" verticalDpi="0" r:id="rId1"/>
  <rowBreaks count="1" manualBreakCount="1">
    <brk id="45" max="16383" man="1"/>
  </rowBreaks>
</worksheet>
</file>