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system21\chikan_kyoyu$\地環課\水質地盤\01 【規制指導（水質）】\01-06 総量規制関係\負荷量調査\汚濁負荷量調査（県へ報告）\R6年度\02_事業者に依頼\様式\"/>
    </mc:Choice>
  </mc:AlternateContent>
  <bookViews>
    <workbookView xWindow="0" yWindow="0" windowWidth="20490" windowHeight="7920" tabRatio="854"/>
  </bookViews>
  <sheets>
    <sheet name="4月" sheetId="3" r:id="rId1"/>
    <sheet name="5月" sheetId="30" r:id="rId2"/>
    <sheet name="6月" sheetId="31" r:id="rId3"/>
    <sheet name="7月" sheetId="32" r:id="rId4"/>
    <sheet name="8月" sheetId="33" r:id="rId5"/>
    <sheet name="9月" sheetId="34" r:id="rId6"/>
    <sheet name="10月" sheetId="35" r:id="rId7"/>
    <sheet name="11月" sheetId="36" r:id="rId8"/>
    <sheet name="12月" sheetId="39" r:id="rId9"/>
    <sheet name="1月" sheetId="40" r:id="rId10"/>
    <sheet name="2月" sheetId="42" r:id="rId11"/>
    <sheet name="3月" sheetId="41" r:id="rId12"/>
    <sheet name="入力不要（集計用）" sheetId="43" r:id="rId13"/>
  </sheets>
  <calcPr calcId="162913"/>
</workbook>
</file>

<file path=xl/calcChain.xml><?xml version="1.0" encoding="utf-8"?>
<calcChain xmlns="http://schemas.openxmlformats.org/spreadsheetml/2006/main">
  <c r="K33" i="42" l="1"/>
  <c r="K34" i="42"/>
  <c r="F44" i="41" l="1"/>
  <c r="F44" i="40"/>
  <c r="F44" i="39"/>
  <c r="F44" i="35"/>
  <c r="F44" i="33"/>
  <c r="F44" i="32"/>
  <c r="F44" i="30"/>
  <c r="I44" i="30"/>
  <c r="AR4" i="43"/>
  <c r="F42" i="42"/>
  <c r="G42" i="42" s="1"/>
  <c r="F43" i="36"/>
  <c r="F43" i="34"/>
  <c r="F43" i="31"/>
  <c r="F43" i="3"/>
  <c r="F43" i="41"/>
  <c r="J43" i="41"/>
  <c r="I42" i="42"/>
  <c r="CB4" i="43"/>
  <c r="J44" i="41"/>
  <c r="CG4" i="43" s="1"/>
  <c r="I44" i="41"/>
  <c r="I44" i="40"/>
  <c r="BX4" i="43"/>
  <c r="I44" i="39"/>
  <c r="BT4" i="43"/>
  <c r="I43" i="36"/>
  <c r="BP4" i="43"/>
  <c r="I44" i="35"/>
  <c r="I43" i="34"/>
  <c r="BH4" i="43"/>
  <c r="I44" i="33"/>
  <c r="BD4" i="43"/>
  <c r="I44" i="32"/>
  <c r="AZ4" i="43"/>
  <c r="I43" i="31"/>
  <c r="AV4" i="43"/>
  <c r="I43" i="3"/>
  <c r="AN4" i="43"/>
  <c r="CF4" i="43"/>
  <c r="CE4" i="43"/>
  <c r="BL4" i="43"/>
  <c r="A4" i="43"/>
  <c r="AF4" i="43"/>
  <c r="AK4" i="43"/>
  <c r="AJ4" i="43"/>
  <c r="AI4" i="43"/>
  <c r="AC4" i="43"/>
  <c r="Z4" i="43"/>
  <c r="T4" i="43"/>
  <c r="W4" i="43"/>
  <c r="Q4" i="43"/>
  <c r="N4" i="43"/>
  <c r="K4" i="43"/>
  <c r="I4" i="43"/>
  <c r="H4" i="43"/>
  <c r="E4" i="43"/>
  <c r="B4" i="43"/>
  <c r="B38" i="42"/>
  <c r="B6" i="42"/>
  <c r="F38" i="42"/>
  <c r="AG4" i="43"/>
  <c r="K32" i="42"/>
  <c r="K31" i="42"/>
  <c r="K30" i="42"/>
  <c r="K29" i="42"/>
  <c r="K28" i="42"/>
  <c r="K27" i="42"/>
  <c r="K26" i="42"/>
  <c r="K25" i="42"/>
  <c r="K24" i="42"/>
  <c r="J42" i="42"/>
  <c r="CC4" i="43" s="1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F40" i="41"/>
  <c r="B40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I43" i="41"/>
  <c r="CD4" i="43" s="1"/>
  <c r="K8" i="41"/>
  <c r="K7" i="41"/>
  <c r="K6" i="41"/>
  <c r="G40" i="41"/>
  <c r="E40" i="41"/>
  <c r="B6" i="41"/>
  <c r="B40" i="40"/>
  <c r="B6" i="40"/>
  <c r="F40" i="40"/>
  <c r="AD4" i="43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J44" i="40"/>
  <c r="BY4" i="43" s="1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F40" i="39"/>
  <c r="AA4" i="43"/>
  <c r="B40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J44" i="39"/>
  <c r="BU4" i="43" s="1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6" i="39"/>
  <c r="B6" i="39"/>
  <c r="F39" i="36"/>
  <c r="X4" i="43"/>
  <c r="B39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J43" i="36"/>
  <c r="BQ4" i="43" s="1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B6" i="36"/>
  <c r="F40" i="35"/>
  <c r="U4" i="43"/>
  <c r="B40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J4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B6" i="35"/>
  <c r="F39" i="34"/>
  <c r="R4" i="43"/>
  <c r="B39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J43" i="34"/>
  <c r="BI4" i="43" s="1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B6" i="34"/>
  <c r="F40" i="33"/>
  <c r="O4" i="43"/>
  <c r="B40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J44" i="33"/>
  <c r="BE4" i="43" s="1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B6" i="33"/>
  <c r="F40" i="32"/>
  <c r="L4" i="43"/>
  <c r="B40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J44" i="32"/>
  <c r="BA4" i="43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B6" i="32"/>
  <c r="F39" i="31"/>
  <c r="B39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J43" i="31"/>
  <c r="AW4" i="43" s="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B6" i="31"/>
  <c r="K34" i="30"/>
  <c r="K35" i="30"/>
  <c r="K36" i="30"/>
  <c r="B6" i="30"/>
  <c r="B40" i="30"/>
  <c r="J41" i="42"/>
  <c r="CA4" i="43" s="1"/>
  <c r="F41" i="42"/>
  <c r="I41" i="42" s="1"/>
  <c r="BZ4" i="43" s="1"/>
  <c r="G38" i="42"/>
  <c r="G40" i="40"/>
  <c r="F43" i="40"/>
  <c r="G43" i="40"/>
  <c r="J43" i="40"/>
  <c r="BW4" i="43"/>
  <c r="G40" i="39"/>
  <c r="J43" i="39"/>
  <c r="BS4" i="43"/>
  <c r="F43" i="39"/>
  <c r="G39" i="36"/>
  <c r="F42" i="36"/>
  <c r="I42" i="36"/>
  <c r="BN4" i="43" s="1"/>
  <c r="J42" i="36"/>
  <c r="BO4" i="43"/>
  <c r="J43" i="35"/>
  <c r="BK4" i="43"/>
  <c r="F43" i="35"/>
  <c r="I43" i="35"/>
  <c r="BJ4" i="43" s="1"/>
  <c r="G40" i="35"/>
  <c r="G39" i="34"/>
  <c r="J42" i="34"/>
  <c r="BG4" i="43"/>
  <c r="F42" i="34"/>
  <c r="G40" i="33"/>
  <c r="F43" i="33"/>
  <c r="J43" i="33"/>
  <c r="BC4" i="43"/>
  <c r="I43" i="33"/>
  <c r="BB4" i="43" s="1"/>
  <c r="G40" i="32"/>
  <c r="J43" i="32"/>
  <c r="AY4" i="43"/>
  <c r="F43" i="32"/>
  <c r="I43" i="32"/>
  <c r="AX4" i="43"/>
  <c r="F42" i="31"/>
  <c r="J42" i="31"/>
  <c r="AU4" i="43"/>
  <c r="G43" i="41"/>
  <c r="G44" i="41"/>
  <c r="G44" i="40"/>
  <c r="G44" i="39"/>
  <c r="I43" i="39"/>
  <c r="BR4" i="43" s="1"/>
  <c r="G42" i="36"/>
  <c r="G43" i="36"/>
  <c r="G43" i="35"/>
  <c r="G44" i="35"/>
  <c r="G43" i="34"/>
  <c r="I42" i="34"/>
  <c r="BF4" i="43" s="1"/>
  <c r="G43" i="33"/>
  <c r="G44" i="33"/>
  <c r="G43" i="32"/>
  <c r="G44" i="32"/>
  <c r="G39" i="31"/>
  <c r="G43" i="31"/>
  <c r="I42" i="31"/>
  <c r="AT4" i="43" s="1"/>
  <c r="F40" i="30"/>
  <c r="F4" i="43"/>
  <c r="K33" i="30"/>
  <c r="K32" i="30"/>
  <c r="K31" i="30"/>
  <c r="K30" i="30"/>
  <c r="K29" i="30"/>
  <c r="K28" i="30"/>
  <c r="K27" i="30"/>
  <c r="K26" i="30"/>
  <c r="K25" i="30"/>
  <c r="K24" i="30"/>
  <c r="J44" i="30"/>
  <c r="AS4" i="43" s="1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J43" i="3"/>
  <c r="AO4" i="43" s="1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6" i="3"/>
  <c r="E38" i="42"/>
  <c r="AH4" i="43"/>
  <c r="I43" i="40"/>
  <c r="BV4" i="43" s="1"/>
  <c r="E40" i="40"/>
  <c r="AE4" i="43"/>
  <c r="E40" i="39"/>
  <c r="AB4" i="43"/>
  <c r="E39" i="36"/>
  <c r="Y4" i="43"/>
  <c r="E40" i="35"/>
  <c r="V4" i="43"/>
  <c r="E39" i="34"/>
  <c r="S4" i="43"/>
  <c r="E40" i="33"/>
  <c r="P4" i="43"/>
  <c r="E40" i="32"/>
  <c r="M4" i="43"/>
  <c r="E39" i="31"/>
  <c r="J4" i="43"/>
  <c r="J43" i="30"/>
  <c r="AQ4" i="43"/>
  <c r="F43" i="30"/>
  <c r="F42" i="3"/>
  <c r="J42" i="3"/>
  <c r="AM4" i="43"/>
  <c r="BM4" i="43"/>
  <c r="G41" i="42"/>
  <c r="G43" i="39"/>
  <c r="G42" i="34"/>
  <c r="G42" i="31"/>
  <c r="G40" i="30"/>
  <c r="G44" i="30"/>
  <c r="F39" i="3"/>
  <c r="C4" i="43"/>
  <c r="B39" i="3"/>
  <c r="E40" i="30"/>
  <c r="G4" i="43"/>
  <c r="G42" i="3"/>
  <c r="I42" i="3"/>
  <c r="AL4" i="43" s="1"/>
  <c r="G43" i="30"/>
  <c r="I43" i="30"/>
  <c r="AP4" i="43" s="1"/>
  <c r="G43" i="3"/>
  <c r="G39" i="3"/>
  <c r="E39" i="3"/>
  <c r="D4" i="43"/>
</calcChain>
</file>

<file path=xl/sharedStrings.xml><?xml version="1.0" encoding="utf-8"?>
<sst xmlns="http://schemas.openxmlformats.org/spreadsheetml/2006/main" count="487" uniqueCount="51">
  <si>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</si>
  <si>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</si>
  <si>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</si>
  <si>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測定者</t>
    <rPh sb="0" eb="2">
      <t>ソクテイ</t>
    </rPh>
    <rPh sb="2" eb="3">
      <t>シャ</t>
    </rPh>
    <phoneticPr fontId="1"/>
  </si>
  <si>
    <t>実測データ</t>
    <rPh sb="0" eb="2">
      <t>ジッソク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</si>
  <si>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</si>
  <si>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</si>
  <si>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排水量
(m3/日)</t>
    <rPh sb="0" eb="3">
      <t>ハイスイリョウ</t>
    </rPh>
    <rPh sb="8" eb="9">
      <t>ニチ</t>
    </rPh>
    <phoneticPr fontId="1"/>
  </si>
  <si>
    <t>汚濁負荷量
（kg/日)</t>
    <rPh sb="0" eb="2">
      <t>オダク</t>
    </rPh>
    <rPh sb="2" eb="5">
      <t>フカリョウ</t>
    </rPh>
    <rPh sb="10" eb="11">
      <t>ニチ</t>
    </rPh>
    <phoneticPr fontId="1"/>
  </si>
  <si>
    <t>備考</t>
    <rPh sb="0" eb="2">
      <t>ビコウ</t>
    </rPh>
    <phoneticPr fontId="1"/>
  </si>
  <si>
    <t>排水
日数</t>
    <rPh sb="0" eb="2">
      <t>ハイスイ</t>
    </rPh>
    <rPh sb="3" eb="5">
      <t>ニッスウ</t>
    </rPh>
    <phoneticPr fontId="1"/>
  </si>
  <si>
    <t>平均
排水量②
(m3/日)</t>
    <rPh sb="0" eb="2">
      <t>ヘイキン</t>
    </rPh>
    <rPh sb="3" eb="6">
      <t>ハイスイリョウ</t>
    </rPh>
    <rPh sb="12" eb="13">
      <t>ニチ</t>
    </rPh>
    <phoneticPr fontId="1"/>
  </si>
  <si>
    <t>平均汚濁
負荷量③
(kg/日)</t>
    <rPh sb="0" eb="2">
      <t>ヘイキン</t>
    </rPh>
    <rPh sb="2" eb="4">
      <t>オダク</t>
    </rPh>
    <rPh sb="5" eb="8">
      <t>フカリョウ</t>
    </rPh>
    <rPh sb="14" eb="15">
      <t>ニチ</t>
    </rPh>
    <phoneticPr fontId="1"/>
  </si>
  <si>
    <t>実測負荷量の最大の日</t>
    <rPh sb="0" eb="2">
      <t>ジッソク</t>
    </rPh>
    <rPh sb="2" eb="5">
      <t>フカリョウ</t>
    </rPh>
    <rPh sb="6" eb="8">
      <t>サイダイ</t>
    </rPh>
    <rPh sb="9" eb="10">
      <t>ヒ</t>
    </rPh>
    <phoneticPr fontId="1"/>
  </si>
  <si>
    <t>実測排水量最大の日</t>
    <rPh sb="0" eb="2">
      <t>ジッソク</t>
    </rPh>
    <rPh sb="2" eb="5">
      <t>ハイスイリョウ</t>
    </rPh>
    <rPh sb="5" eb="7">
      <t>サイダイ</t>
    </rPh>
    <rPh sb="8" eb="9">
      <t>ヒ</t>
    </rPh>
    <phoneticPr fontId="1"/>
  </si>
  <si>
    <t>汚濁
負荷量
(kg/日)</t>
    <phoneticPr fontId="1"/>
  </si>
  <si>
    <t>対象事業場の名称</t>
    <rPh sb="0" eb="2">
      <t>タイショウ</t>
    </rPh>
    <rPh sb="2" eb="4">
      <t>ジギョウ</t>
    </rPh>
    <rPh sb="4" eb="5">
      <t>ジョウ</t>
    </rPh>
    <rPh sb="6" eb="8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</si>
  <si>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</si>
  <si>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</si>
  <si>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</si>
  <si>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</si>
  <si>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</si>
  <si>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排水口
番号</t>
    <rPh sb="0" eb="3">
      <t>ハイスイコウ</t>
    </rPh>
    <rPh sb="4" eb="6">
      <t>バンゴウ</t>
    </rPh>
    <phoneticPr fontId="1"/>
  </si>
  <si>
    <t>測定日</t>
    <rPh sb="0" eb="2">
      <t>ソクテイ</t>
    </rPh>
    <rPh sb="2" eb="3">
      <t>ヒ</t>
    </rPh>
    <phoneticPr fontId="1"/>
  </si>
  <si>
    <t>実測負荷量又は
実測排水量が
月間最大の日のデータ</t>
    <rPh sb="0" eb="2">
      <t>ジッソク</t>
    </rPh>
    <rPh sb="2" eb="5">
      <t>フカリョウ</t>
    </rPh>
    <rPh sb="5" eb="6">
      <t>マタ</t>
    </rPh>
    <rPh sb="8" eb="10">
      <t>ジッソク</t>
    </rPh>
    <rPh sb="10" eb="13">
      <t>ハイスイリョウ</t>
    </rPh>
    <rPh sb="15" eb="17">
      <t>ゲッカン</t>
    </rPh>
    <rPh sb="17" eb="19">
      <t>サイダイ</t>
    </rPh>
    <rPh sb="20" eb="21">
      <t>ヒ</t>
    </rPh>
    <phoneticPr fontId="1"/>
  </si>
  <si>
    <t>注）①＝③÷②×1000</t>
    <rPh sb="0" eb="1">
      <t>チュウ</t>
    </rPh>
    <phoneticPr fontId="1"/>
  </si>
  <si>
    <t>実測水量</t>
    <rPh sb="0" eb="2">
      <t>ジッソク</t>
    </rPh>
    <rPh sb="2" eb="3">
      <t>スイ</t>
    </rPh>
    <rPh sb="3" eb="4">
      <t>リョウ</t>
    </rPh>
    <phoneticPr fontId="8"/>
  </si>
  <si>
    <t>実測負荷量</t>
    <rPh sb="0" eb="2">
      <t>ジッソク</t>
    </rPh>
    <rPh sb="2" eb="4">
      <t>フカ</t>
    </rPh>
    <rPh sb="4" eb="5">
      <t>リョウ</t>
    </rPh>
    <phoneticPr fontId="8"/>
  </si>
  <si>
    <t>実測水量</t>
    <rPh sb="0" eb="2">
      <t>ジッソク</t>
    </rPh>
    <rPh sb="2" eb="4">
      <t>スイリョウ</t>
    </rPh>
    <phoneticPr fontId="8"/>
  </si>
  <si>
    <t>稼動日数</t>
    <phoneticPr fontId="8"/>
  </si>
  <si>
    <t>実測水量最大日</t>
    <rPh sb="0" eb="2">
      <t>ジッソク</t>
    </rPh>
    <rPh sb="2" eb="3">
      <t>ミズ</t>
    </rPh>
    <rPh sb="3" eb="4">
      <t>リョウ</t>
    </rPh>
    <rPh sb="4" eb="6">
      <t>サイダイ</t>
    </rPh>
    <rPh sb="6" eb="7">
      <t>ビ</t>
    </rPh>
    <phoneticPr fontId="8"/>
  </si>
  <si>
    <t>月平均値</t>
    <phoneticPr fontId="8"/>
  </si>
  <si>
    <t>３月</t>
    <rPh sb="1" eb="2">
      <t>ガツ</t>
    </rPh>
    <phoneticPr fontId="8"/>
  </si>
  <si>
    <t>２月</t>
    <rPh sb="1" eb="2">
      <t>ガツ</t>
    </rPh>
    <phoneticPr fontId="8"/>
  </si>
  <si>
    <t>１月</t>
    <rPh sb="1" eb="2">
      <t>ガツ</t>
    </rPh>
    <phoneticPr fontId="8"/>
  </si>
  <si>
    <t>１２月</t>
    <rPh sb="2" eb="3">
      <t>ガツ</t>
    </rPh>
    <phoneticPr fontId="8"/>
  </si>
  <si>
    <t>１１月</t>
    <rPh sb="2" eb="3">
      <t>ガツ</t>
    </rPh>
    <phoneticPr fontId="8"/>
  </si>
  <si>
    <t>１０月</t>
    <rPh sb="2" eb="3">
      <t>ガツ</t>
    </rPh>
    <phoneticPr fontId="8"/>
  </si>
  <si>
    <t>９月</t>
    <rPh sb="1" eb="2">
      <t>ガツ</t>
    </rPh>
    <phoneticPr fontId="8"/>
  </si>
  <si>
    <t>８月</t>
    <rPh sb="1" eb="2">
      <t>ガツ</t>
    </rPh>
    <phoneticPr fontId="8"/>
  </si>
  <si>
    <t>７月</t>
    <rPh sb="1" eb="2">
      <t>ガツ</t>
    </rPh>
    <phoneticPr fontId="8"/>
  </si>
  <si>
    <t>６月</t>
    <rPh sb="1" eb="2">
      <t>ガツ</t>
    </rPh>
    <phoneticPr fontId="8"/>
  </si>
  <si>
    <t>５月</t>
    <rPh sb="1" eb="2">
      <t>ガツ</t>
    </rPh>
    <phoneticPr fontId="8"/>
  </si>
  <si>
    <t>４月</t>
    <rPh sb="1" eb="2">
      <t>ガツ</t>
    </rPh>
    <phoneticPr fontId="8"/>
  </si>
  <si>
    <t>事業場名称</t>
    <rPh sb="0" eb="3">
      <t>ジギョウジョウ</t>
    </rPh>
    <rPh sb="3" eb="5">
      <t>メイショウ</t>
    </rPh>
    <phoneticPr fontId="1"/>
  </si>
  <si>
    <t>汚濁負荷量測定調査票（窒素）</t>
    <rPh sb="0" eb="2">
      <t>オダク</t>
    </rPh>
    <rPh sb="2" eb="5">
      <t>フカリョウ</t>
    </rPh>
    <rPh sb="5" eb="7">
      <t>ソクテイ</t>
    </rPh>
    <rPh sb="7" eb="10">
      <t>チョウサヒョウ</t>
    </rPh>
    <phoneticPr fontId="1"/>
  </si>
  <si>
    <t>窒素濃度
(mg/l)</t>
    <rPh sb="2" eb="4">
      <t>ノウド</t>
    </rPh>
    <phoneticPr fontId="1"/>
  </si>
  <si>
    <t>平均窒素
濃度①
(mg/l）</t>
    <rPh sb="0" eb="2">
      <t>ヘイキン</t>
    </rPh>
    <rPh sb="5" eb="7">
      <t>ノウド</t>
    </rPh>
    <phoneticPr fontId="1"/>
  </si>
  <si>
    <t>窒素負荷量最大日</t>
    <rPh sb="2" eb="4">
      <t>フカ</t>
    </rPh>
    <rPh sb="4" eb="5">
      <t>リョウ</t>
    </rPh>
    <rPh sb="5" eb="7">
      <t>サイダイ</t>
    </rPh>
    <rPh sb="7" eb="8">
      <t>ビ</t>
    </rPh>
    <phoneticPr fontId="8"/>
  </si>
  <si>
    <t>窒素実測負荷量</t>
    <rPh sb="2" eb="4">
      <t>ジッソク</t>
    </rPh>
    <rPh sb="4" eb="6">
      <t>フカ</t>
    </rPh>
    <rPh sb="6" eb="7">
      <t>リョウ</t>
    </rPh>
    <phoneticPr fontId="8"/>
  </si>
  <si>
    <t>窒素濃度
(mg/l）</t>
    <rPh sb="0" eb="2">
      <t>チッソ</t>
    </rPh>
    <rPh sb="2" eb="4">
      <t>ノウド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</si>
</sst>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0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77" fontId="2" fillId="0" borderId="1" xfId="0" applyNumberFormat="1" applyFont="1" applyBorder="1"/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NumberFormat="1" applyFont="1" applyBorder="1"/>
    <xf numFmtId="0" fontId="4" fillId="0" borderId="0" xfId="0" applyFont="1" applyFill="1" applyBorder="1" applyAlignment="1"/>
    <xf numFmtId="176" fontId="2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77" fontId="7" fillId="0" borderId="3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37"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 /></Relationships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tabSelected="1" zoomScale="80" zoomScaleNormal="80" workbookViewId="0">
      <selection activeCell="B7" sqref="B7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v>5</v>
      </c>
      <c r="C6" s="3">
        <v>4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36"/>
      <c r="J38" s="5" t="s">
        <v>25</v>
      </c>
    </row>
    <row r="39" spans="2:12" ht="14.25" customHeight="1">
      <c r="B39" s="4">
        <f>B6</f>
        <v>5</v>
      </c>
      <c r="C39" s="4">
        <v>4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24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7</v>
      </c>
      <c r="J41" s="7" t="s">
        <v>15</v>
      </c>
    </row>
    <row r="42" spans="2:12" ht="14.25" customHeight="1">
      <c r="B42" s="40" t="s">
        <v>13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14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>
      <c r="F45" s="36" t="s">
        <v>16</v>
      </c>
      <c r="G45" s="36"/>
      <c r="H45" s="36"/>
      <c r="I45" s="35"/>
      <c r="J45" s="35"/>
      <c r="K45" s="35"/>
      <c r="L45" s="35"/>
    </row>
    <row r="46" spans="2:12" ht="21.75" customHeight="1">
      <c r="F46" s="36" t="s">
        <v>17</v>
      </c>
      <c r="G46" s="36"/>
      <c r="H46" s="36"/>
      <c r="I46" s="35"/>
      <c r="J46" s="35"/>
      <c r="K46" s="35"/>
      <c r="L46" s="35"/>
    </row>
    <row r="47" spans="2:12" ht="21.75" customHeight="1">
      <c r="F47" s="36" t="s">
        <v>18</v>
      </c>
      <c r="G47" s="36" t="s">
        <v>19</v>
      </c>
      <c r="H47" s="36"/>
      <c r="I47" s="35"/>
      <c r="J47" s="35"/>
      <c r="K47" s="35"/>
      <c r="L47" s="35"/>
    </row>
    <row r="48" spans="2:12" ht="21.75" customHeight="1">
      <c r="F48" s="36"/>
      <c r="G48" s="36" t="s">
        <v>20</v>
      </c>
      <c r="H48" s="36"/>
      <c r="I48" s="35"/>
      <c r="J48" s="35"/>
      <c r="K48" s="35"/>
      <c r="L48" s="35"/>
    </row>
    <row r="49" spans="6:12" ht="21.75" customHeight="1">
      <c r="F49" s="36"/>
      <c r="G49" s="36" t="s">
        <v>21</v>
      </c>
      <c r="H49" s="36"/>
      <c r="I49" s="35"/>
      <c r="J49" s="35"/>
      <c r="K49" s="35"/>
      <c r="L49" s="35"/>
    </row>
  </sheetData>
  <mergeCells count="25">
    <mergeCell ref="B2:L2"/>
    <mergeCell ref="B43:E43"/>
    <mergeCell ref="G41:H41"/>
    <mergeCell ref="G42:H42"/>
    <mergeCell ref="G43:H43"/>
    <mergeCell ref="K4:K5"/>
    <mergeCell ref="F45:H45"/>
    <mergeCell ref="F4:J4"/>
    <mergeCell ref="G38:H38"/>
    <mergeCell ref="L4:L5"/>
    <mergeCell ref="F46:H46"/>
    <mergeCell ref="G47:H47"/>
    <mergeCell ref="G48:H48"/>
    <mergeCell ref="E4:E5"/>
    <mergeCell ref="G39:H39"/>
    <mergeCell ref="B41:E41"/>
    <mergeCell ref="B42:E42"/>
    <mergeCell ref="B4:D4"/>
    <mergeCell ref="F47:F49"/>
    <mergeCell ref="G49:H49"/>
    <mergeCell ref="I49:L49"/>
    <mergeCell ref="I45:L45"/>
    <mergeCell ref="I46:L46"/>
    <mergeCell ref="I47:L47"/>
    <mergeCell ref="I48:L48"/>
  </mergeCells>
  <phoneticPr fontId="1"/>
  <conditionalFormatting sqref="J6:J35">
    <cfRule type="cellIs" dxfId="36" priority="3" stopIfTrue="1" operator="equal">
      <formula>MAX($J$6:$J$35)</formula>
    </cfRule>
  </conditionalFormatting>
  <conditionalFormatting sqref="K6:K35">
    <cfRule type="cellIs" dxfId="35" priority="4" stopIfTrue="1" operator="equal">
      <formula>MAX($K$6:$K$35)</formula>
    </cfRule>
  </conditionalFormatting>
  <conditionalFormatting sqref="E6:J35 L6:L35 D39">
    <cfRule type="cellIs" dxfId="34" priority="2" stopIfTrue="1" operator="equal">
      <formula>""</formula>
    </cfRule>
  </conditionalFormatting>
  <conditionalFormatting sqref="I45:L49">
    <cfRule type="cellIs" dxfId="33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G43" sqref="G43:H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'4月'!B6+1</f>
        <v>6</v>
      </c>
      <c r="C6" s="3">
        <v>1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'4月'!B6+1</f>
        <v>6</v>
      </c>
      <c r="C40" s="4">
        <v>1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8" priority="2" stopIfTrue="1" operator="equal">
      <formula>MAX($J$6:$J$36)</formula>
    </cfRule>
  </conditionalFormatting>
  <conditionalFormatting sqref="K6:K36">
    <cfRule type="cellIs" dxfId="7" priority="3" stopIfTrue="1" operator="equal">
      <formula>MAX($K$6:$K$36)</formula>
    </cfRule>
  </conditionalFormatting>
  <conditionalFormatting sqref="E6:J36 L6:L36 D40">
    <cfRule type="cellIs" dxfId="6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8"/>
  <sheetViews>
    <sheetView zoomScale="90" zoomScaleNormal="90" workbookViewId="0">
      <selection activeCell="P26" sqref="P26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'4月'!B6+1</f>
        <v>6</v>
      </c>
      <c r="C6" s="3">
        <v>2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4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50"/>
      <c r="K33" s="21" t="str">
        <f t="shared" si="0"/>
        <v>欠測</v>
      </c>
      <c r="L33" s="3"/>
    </row>
    <row r="34" spans="2:12" ht="14.25" customHeight="1">
      <c r="B34" s="16"/>
      <c r="C34" s="17"/>
      <c r="D34" s="8">
        <v>29</v>
      </c>
      <c r="E34" s="3"/>
      <c r="F34" s="3"/>
      <c r="G34" s="3"/>
      <c r="H34" s="3"/>
      <c r="I34" s="24"/>
      <c r="J34" s="23"/>
      <c r="K34" s="21" t="str">
        <f t="shared" si="0"/>
        <v>欠測</v>
      </c>
      <c r="L34" s="3"/>
    </row>
    <row r="37" spans="2:12" ht="48">
      <c r="B37" s="6" t="s">
        <v>0</v>
      </c>
      <c r="C37" s="6" t="s">
        <v>1</v>
      </c>
      <c r="D37" s="7" t="s">
        <v>10</v>
      </c>
      <c r="E37" s="7" t="s">
        <v>47</v>
      </c>
      <c r="F37" s="7" t="s">
        <v>11</v>
      </c>
      <c r="G37" s="39" t="s">
        <v>12</v>
      </c>
      <c r="H37" s="36"/>
      <c r="J37" s="5" t="s">
        <v>25</v>
      </c>
    </row>
    <row r="38" spans="2:12" ht="14.25" customHeight="1">
      <c r="B38" s="4">
        <f>'4月'!B6+1</f>
        <v>6</v>
      </c>
      <c r="C38" s="4">
        <v>2</v>
      </c>
      <c r="D38" s="4"/>
      <c r="E38" s="19" t="e">
        <f>ROUND((G38)/(F38)*1000,1)</f>
        <v>#DIV/0!</v>
      </c>
      <c r="F38" s="9" t="e">
        <f>ROUND(AVERAGE(J6:J34),0)</f>
        <v>#DIV/0!</v>
      </c>
      <c r="G38" s="37" t="e">
        <f>ROUND(AVERAGE(K6:K34),1)</f>
        <v>#DIV/0!</v>
      </c>
      <c r="H38" s="38"/>
    </row>
    <row r="40" spans="2:12" ht="38.25" customHeight="1">
      <c r="B40" s="39" t="s">
        <v>24</v>
      </c>
      <c r="C40" s="36"/>
      <c r="D40" s="36"/>
      <c r="E40" s="36"/>
      <c r="F40" s="22" t="s">
        <v>2</v>
      </c>
      <c r="G40" s="39" t="s">
        <v>50</v>
      </c>
      <c r="H40" s="39"/>
      <c r="I40" s="7" t="s">
        <v>7</v>
      </c>
      <c r="J40" s="7" t="s">
        <v>15</v>
      </c>
    </row>
    <row r="41" spans="2:12" ht="14.25" customHeight="1">
      <c r="B41" s="40" t="s">
        <v>13</v>
      </c>
      <c r="C41" s="40"/>
      <c r="D41" s="40"/>
      <c r="E41" s="40"/>
      <c r="F41" s="1" t="e">
        <f>MATCH(MAX(K6:K34),K6:K34,0)</f>
        <v>#N/A</v>
      </c>
      <c r="G41" s="42" t="e">
        <f ca="1">OFFSET(I6,F41-1,0)</f>
        <v>#N/A</v>
      </c>
      <c r="H41" s="42"/>
      <c r="I41" s="11" t="e">
        <f ca="1">ROUND(OFFSET(J6,F41-1,0),0)</f>
        <v>#N/A</v>
      </c>
      <c r="J41" s="10">
        <f>ROUND(MAX(K6:K34),1)</f>
        <v>0</v>
      </c>
    </row>
    <row r="42" spans="2:12" ht="14.25" customHeight="1">
      <c r="B42" s="40" t="s">
        <v>14</v>
      </c>
      <c r="C42" s="40"/>
      <c r="D42" s="40"/>
      <c r="E42" s="40"/>
      <c r="F42" s="1" t="e">
        <f>MATCH(MAX(J6:J34),J6:J34,0)</f>
        <v>#N/A</v>
      </c>
      <c r="G42" s="42" t="e">
        <f ca="1">OFFSET(I6,F42-1,0)</f>
        <v>#N/A</v>
      </c>
      <c r="H42" s="42"/>
      <c r="I42" s="11">
        <f>ROUND(MAX(J6:J34),0)</f>
        <v>0</v>
      </c>
      <c r="J42" s="10" t="e">
        <f ca="1">ROUND(OFFSET(K6,F42-1,0),1)</f>
        <v>#N/A</v>
      </c>
    </row>
    <row r="44" spans="2:12" ht="21.75" customHeight="1"/>
    <row r="45" spans="2:12" ht="21.75" customHeight="1"/>
    <row r="46" spans="2:12" ht="21.75" customHeight="1"/>
    <row r="47" spans="2:12" ht="21.75" customHeight="1"/>
    <row r="48" spans="2:12" ht="21.75" customHeight="1"/>
  </sheetData>
  <mergeCells count="14">
    <mergeCell ref="B2:L2"/>
    <mergeCell ref="B4:D4"/>
    <mergeCell ref="E4:E5"/>
    <mergeCell ref="F4:J4"/>
    <mergeCell ref="K4:K5"/>
    <mergeCell ref="L4:L5"/>
    <mergeCell ref="B42:E42"/>
    <mergeCell ref="G42:H42"/>
    <mergeCell ref="G37:H37"/>
    <mergeCell ref="G38:H38"/>
    <mergeCell ref="B40:E40"/>
    <mergeCell ref="G40:H40"/>
    <mergeCell ref="B41:E41"/>
    <mergeCell ref="G41:H41"/>
  </mergeCells>
  <phoneticPr fontId="1"/>
  <conditionalFormatting sqref="D38 E6:J34 L6:L34">
    <cfRule type="cellIs" dxfId="5" priority="1" stopIfTrue="1" operator="equal">
      <formula>""</formula>
    </cfRule>
  </conditionalFormatting>
  <conditionalFormatting sqref="J6:J34">
    <cfRule type="cellIs" dxfId="4" priority="12" stopIfTrue="1" operator="equal">
      <formula>MAX($J$6:$J$34)</formula>
    </cfRule>
  </conditionalFormatting>
  <conditionalFormatting sqref="K6:K34">
    <cfRule type="cellIs" dxfId="3" priority="14" stopIfTrue="1" operator="equal">
      <formula>MAX($K$6:$K$34)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N5" sqref="N5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'4月'!B6+1</f>
        <v>6</v>
      </c>
      <c r="C6" s="3">
        <v>3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'4月'!B6+1</f>
        <v>6</v>
      </c>
      <c r="C40" s="4">
        <v>3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" priority="2" stopIfTrue="1" operator="equal">
      <formula>MAX($J$6:$J$36)</formula>
    </cfRule>
  </conditionalFormatting>
  <conditionalFormatting sqref="K6:K36">
    <cfRule type="cellIs" dxfId="1" priority="3" stopIfTrue="1" operator="equal">
      <formula>MAX($K$6:$K$36)</formula>
    </cfRule>
  </conditionalFormatting>
  <conditionalFormatting sqref="E6:J36 L6:L36 D40">
    <cfRule type="cellIs" dxfId="0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"/>
  <sheetViews>
    <sheetView zoomScale="80" zoomScaleNormal="80" workbookViewId="0">
      <selection activeCell="A4" sqref="A4"/>
    </sheetView>
  </sheetViews>
  <sheetFormatPr defaultRowHeight="12.75"/>
  <cols>
    <col min="28" max="28" width="9.140625" customWidth="1"/>
  </cols>
  <sheetData>
    <row r="1" spans="1:85">
      <c r="B1" s="43" t="s">
        <v>43</v>
      </c>
      <c r="C1" s="43"/>
      <c r="D1" s="43"/>
      <c r="E1" s="43" t="s">
        <v>42</v>
      </c>
      <c r="F1" s="43"/>
      <c r="G1" s="43"/>
      <c r="H1" s="43" t="s">
        <v>41</v>
      </c>
      <c r="I1" s="43"/>
      <c r="J1" s="43"/>
      <c r="K1" s="43" t="s">
        <v>40</v>
      </c>
      <c r="L1" s="43"/>
      <c r="M1" s="43"/>
      <c r="N1" s="43" t="s">
        <v>39</v>
      </c>
      <c r="O1" s="43"/>
      <c r="P1" s="43"/>
      <c r="Q1" s="43" t="s">
        <v>38</v>
      </c>
      <c r="R1" s="43"/>
      <c r="S1" s="43"/>
      <c r="T1" s="43" t="s">
        <v>37</v>
      </c>
      <c r="U1" s="43"/>
      <c r="V1" s="43"/>
      <c r="W1" s="43" t="s">
        <v>36</v>
      </c>
      <c r="X1" s="43"/>
      <c r="Y1" s="43"/>
      <c r="Z1" s="43" t="s">
        <v>35</v>
      </c>
      <c r="AA1" s="43"/>
      <c r="AB1" s="43"/>
      <c r="AC1" s="43" t="s">
        <v>34</v>
      </c>
      <c r="AD1" s="43"/>
      <c r="AE1" s="43"/>
      <c r="AF1" s="43" t="s">
        <v>33</v>
      </c>
      <c r="AG1" s="43"/>
      <c r="AH1" s="43"/>
      <c r="AI1" s="43" t="s">
        <v>32</v>
      </c>
      <c r="AJ1" s="43"/>
      <c r="AK1" s="43"/>
      <c r="AL1" s="44" t="s">
        <v>43</v>
      </c>
      <c r="AM1" s="43"/>
      <c r="AN1" s="43"/>
      <c r="AO1" s="43"/>
      <c r="AP1" s="43" t="s">
        <v>42</v>
      </c>
      <c r="AQ1" s="43"/>
      <c r="AR1" s="43"/>
      <c r="AS1" s="43"/>
      <c r="AT1" s="43" t="s">
        <v>41</v>
      </c>
      <c r="AU1" s="43"/>
      <c r="AV1" s="43"/>
      <c r="AW1" s="43"/>
      <c r="AX1" s="43" t="s">
        <v>40</v>
      </c>
      <c r="AY1" s="43"/>
      <c r="AZ1" s="43"/>
      <c r="BA1" s="43"/>
      <c r="BB1" s="43" t="s">
        <v>39</v>
      </c>
      <c r="BC1" s="43"/>
      <c r="BD1" s="43"/>
      <c r="BE1" s="43"/>
      <c r="BF1" s="43" t="s">
        <v>38</v>
      </c>
      <c r="BG1" s="43"/>
      <c r="BH1" s="43"/>
      <c r="BI1" s="43"/>
      <c r="BJ1" s="43" t="s">
        <v>37</v>
      </c>
      <c r="BK1" s="43"/>
      <c r="BL1" s="43"/>
      <c r="BM1" s="43"/>
      <c r="BN1" s="43" t="s">
        <v>36</v>
      </c>
      <c r="BO1" s="43"/>
      <c r="BP1" s="43"/>
      <c r="BQ1" s="43"/>
      <c r="BR1" s="43" t="s">
        <v>35</v>
      </c>
      <c r="BS1" s="43"/>
      <c r="BT1" s="43"/>
      <c r="BU1" s="43"/>
      <c r="BV1" s="43" t="s">
        <v>34</v>
      </c>
      <c r="BW1" s="43"/>
      <c r="BX1" s="43"/>
      <c r="BY1" s="43"/>
      <c r="BZ1" s="43" t="s">
        <v>33</v>
      </c>
      <c r="CA1" s="43"/>
      <c r="CB1" s="43"/>
      <c r="CC1" s="43"/>
      <c r="CD1" s="43" t="s">
        <v>32</v>
      </c>
      <c r="CE1" s="43"/>
      <c r="CF1" s="43"/>
      <c r="CG1" s="43"/>
    </row>
    <row r="2" spans="1:85">
      <c r="B2" s="33"/>
      <c r="C2" s="45" t="s">
        <v>31</v>
      </c>
      <c r="D2" s="46"/>
      <c r="E2" s="33"/>
      <c r="F2" s="45" t="s">
        <v>31</v>
      </c>
      <c r="G2" s="46"/>
      <c r="H2" s="33"/>
      <c r="I2" s="45" t="s">
        <v>31</v>
      </c>
      <c r="J2" s="46"/>
      <c r="K2" s="33"/>
      <c r="L2" s="45" t="s">
        <v>31</v>
      </c>
      <c r="M2" s="46"/>
      <c r="N2" s="33"/>
      <c r="O2" s="45" t="s">
        <v>31</v>
      </c>
      <c r="P2" s="46"/>
      <c r="Q2" s="33"/>
      <c r="R2" s="45" t="s">
        <v>31</v>
      </c>
      <c r="S2" s="46"/>
      <c r="T2" s="33"/>
      <c r="U2" s="45" t="s">
        <v>31</v>
      </c>
      <c r="V2" s="46"/>
      <c r="W2" s="33"/>
      <c r="X2" s="45" t="s">
        <v>31</v>
      </c>
      <c r="Y2" s="46"/>
      <c r="Z2" s="33"/>
      <c r="AA2" s="45" t="s">
        <v>31</v>
      </c>
      <c r="AB2" s="46"/>
      <c r="AC2" s="33"/>
      <c r="AD2" s="45" t="s">
        <v>31</v>
      </c>
      <c r="AE2" s="46"/>
      <c r="AF2" s="33"/>
      <c r="AG2" s="45" t="s">
        <v>31</v>
      </c>
      <c r="AH2" s="46"/>
      <c r="AI2" s="33"/>
      <c r="AJ2" s="45" t="s">
        <v>31</v>
      </c>
      <c r="AK2" s="46"/>
      <c r="AL2" s="47" t="s">
        <v>48</v>
      </c>
      <c r="AM2" s="43"/>
      <c r="AN2" s="48" t="s">
        <v>30</v>
      </c>
      <c r="AO2" s="49"/>
      <c r="AP2" s="43" t="s">
        <v>48</v>
      </c>
      <c r="AQ2" s="43"/>
      <c r="AR2" s="48" t="s">
        <v>30</v>
      </c>
      <c r="AS2" s="49"/>
      <c r="AT2" s="43" t="s">
        <v>48</v>
      </c>
      <c r="AU2" s="43"/>
      <c r="AV2" s="48" t="s">
        <v>30</v>
      </c>
      <c r="AW2" s="49"/>
      <c r="AX2" s="43" t="s">
        <v>48</v>
      </c>
      <c r="AY2" s="43"/>
      <c r="AZ2" s="48" t="s">
        <v>30</v>
      </c>
      <c r="BA2" s="49"/>
      <c r="BB2" s="43" t="s">
        <v>48</v>
      </c>
      <c r="BC2" s="43"/>
      <c r="BD2" s="48" t="s">
        <v>30</v>
      </c>
      <c r="BE2" s="49"/>
      <c r="BF2" s="43" t="s">
        <v>48</v>
      </c>
      <c r="BG2" s="43"/>
      <c r="BH2" s="48" t="s">
        <v>30</v>
      </c>
      <c r="BI2" s="49"/>
      <c r="BJ2" s="43" t="s">
        <v>48</v>
      </c>
      <c r="BK2" s="43"/>
      <c r="BL2" s="48" t="s">
        <v>30</v>
      </c>
      <c r="BM2" s="49"/>
      <c r="BN2" s="43" t="s">
        <v>48</v>
      </c>
      <c r="BO2" s="43"/>
      <c r="BP2" s="48" t="s">
        <v>30</v>
      </c>
      <c r="BQ2" s="49"/>
      <c r="BR2" s="43" t="s">
        <v>48</v>
      </c>
      <c r="BS2" s="43"/>
      <c r="BT2" s="48" t="s">
        <v>30</v>
      </c>
      <c r="BU2" s="49"/>
      <c r="BV2" s="43" t="s">
        <v>48</v>
      </c>
      <c r="BW2" s="43"/>
      <c r="BX2" s="48" t="s">
        <v>30</v>
      </c>
      <c r="BY2" s="49"/>
      <c r="BZ2" s="43" t="s">
        <v>48</v>
      </c>
      <c r="CA2" s="43"/>
      <c r="CB2" s="48" t="s">
        <v>30</v>
      </c>
      <c r="CC2" s="49"/>
      <c r="CD2" s="43" t="s">
        <v>48</v>
      </c>
      <c r="CE2" s="43"/>
      <c r="CF2" s="48" t="s">
        <v>30</v>
      </c>
      <c r="CG2" s="49"/>
    </row>
    <row r="3" spans="1:85">
      <c r="A3" s="34" t="s">
        <v>44</v>
      </c>
      <c r="B3" s="32" t="s">
        <v>29</v>
      </c>
      <c r="C3" s="30" t="s">
        <v>28</v>
      </c>
      <c r="D3" s="30" t="s">
        <v>49</v>
      </c>
      <c r="E3" s="32" t="s">
        <v>29</v>
      </c>
      <c r="F3" s="30" t="s">
        <v>28</v>
      </c>
      <c r="G3" s="30" t="s">
        <v>49</v>
      </c>
      <c r="H3" s="32" t="s">
        <v>29</v>
      </c>
      <c r="I3" s="30" t="s">
        <v>28</v>
      </c>
      <c r="J3" s="30" t="s">
        <v>49</v>
      </c>
      <c r="K3" s="32" t="s">
        <v>29</v>
      </c>
      <c r="L3" s="30" t="s">
        <v>28</v>
      </c>
      <c r="M3" s="30" t="s">
        <v>49</v>
      </c>
      <c r="N3" s="32" t="s">
        <v>29</v>
      </c>
      <c r="O3" s="30" t="s">
        <v>28</v>
      </c>
      <c r="P3" s="30" t="s">
        <v>49</v>
      </c>
      <c r="Q3" s="32" t="s">
        <v>29</v>
      </c>
      <c r="R3" s="30" t="s">
        <v>28</v>
      </c>
      <c r="S3" s="30" t="s">
        <v>49</v>
      </c>
      <c r="T3" s="32" t="s">
        <v>29</v>
      </c>
      <c r="U3" s="30" t="s">
        <v>28</v>
      </c>
      <c r="V3" s="30" t="s">
        <v>49</v>
      </c>
      <c r="W3" s="32" t="s">
        <v>29</v>
      </c>
      <c r="X3" s="30" t="s">
        <v>28</v>
      </c>
      <c r="Y3" s="30" t="s">
        <v>49</v>
      </c>
      <c r="Z3" s="32" t="s">
        <v>29</v>
      </c>
      <c r="AA3" s="30" t="s">
        <v>28</v>
      </c>
      <c r="AB3" s="30" t="s">
        <v>49</v>
      </c>
      <c r="AC3" s="32" t="s">
        <v>29</v>
      </c>
      <c r="AD3" s="30" t="s">
        <v>28</v>
      </c>
      <c r="AE3" s="30" t="s">
        <v>49</v>
      </c>
      <c r="AF3" s="32" t="s">
        <v>29</v>
      </c>
      <c r="AG3" s="30" t="s">
        <v>28</v>
      </c>
      <c r="AH3" s="30" t="s">
        <v>49</v>
      </c>
      <c r="AI3" s="32" t="s">
        <v>29</v>
      </c>
      <c r="AJ3" s="30" t="s">
        <v>28</v>
      </c>
      <c r="AK3" s="30" t="s">
        <v>49</v>
      </c>
      <c r="AL3" s="31" t="s">
        <v>28</v>
      </c>
      <c r="AM3" s="28" t="s">
        <v>27</v>
      </c>
      <c r="AN3" s="28" t="s">
        <v>26</v>
      </c>
      <c r="AO3" s="28" t="s">
        <v>49</v>
      </c>
      <c r="AP3" s="30" t="s">
        <v>28</v>
      </c>
      <c r="AQ3" s="28" t="s">
        <v>27</v>
      </c>
      <c r="AR3" s="28" t="s">
        <v>26</v>
      </c>
      <c r="AS3" s="28" t="s">
        <v>49</v>
      </c>
      <c r="AT3" s="30" t="s">
        <v>28</v>
      </c>
      <c r="AU3" s="28" t="s">
        <v>27</v>
      </c>
      <c r="AV3" s="28" t="s">
        <v>26</v>
      </c>
      <c r="AW3" s="28" t="s">
        <v>49</v>
      </c>
      <c r="AX3" s="30" t="s">
        <v>28</v>
      </c>
      <c r="AY3" s="28" t="s">
        <v>27</v>
      </c>
      <c r="AZ3" s="28" t="s">
        <v>26</v>
      </c>
      <c r="BA3" s="28" t="s">
        <v>49</v>
      </c>
      <c r="BB3" s="30" t="s">
        <v>28</v>
      </c>
      <c r="BC3" s="28" t="s">
        <v>27</v>
      </c>
      <c r="BD3" s="28" t="s">
        <v>26</v>
      </c>
      <c r="BE3" s="28" t="s">
        <v>49</v>
      </c>
      <c r="BF3" s="30" t="s">
        <v>28</v>
      </c>
      <c r="BG3" s="28" t="s">
        <v>27</v>
      </c>
      <c r="BH3" s="28" t="s">
        <v>26</v>
      </c>
      <c r="BI3" s="28" t="s">
        <v>49</v>
      </c>
      <c r="BJ3" s="30" t="s">
        <v>28</v>
      </c>
      <c r="BK3" s="28" t="s">
        <v>27</v>
      </c>
      <c r="BL3" s="28" t="s">
        <v>26</v>
      </c>
      <c r="BM3" s="28" t="s">
        <v>49</v>
      </c>
      <c r="BN3" s="30" t="s">
        <v>28</v>
      </c>
      <c r="BO3" s="28" t="s">
        <v>27</v>
      </c>
      <c r="BP3" s="28" t="s">
        <v>26</v>
      </c>
      <c r="BQ3" s="28" t="s">
        <v>49</v>
      </c>
      <c r="BR3" s="30" t="s">
        <v>28</v>
      </c>
      <c r="BS3" s="28" t="s">
        <v>27</v>
      </c>
      <c r="BT3" s="28" t="s">
        <v>26</v>
      </c>
      <c r="BU3" s="28" t="s">
        <v>49</v>
      </c>
      <c r="BV3" s="30" t="s">
        <v>28</v>
      </c>
      <c r="BW3" s="28" t="s">
        <v>27</v>
      </c>
      <c r="BX3" s="28" t="s">
        <v>26</v>
      </c>
      <c r="BY3" s="28" t="s">
        <v>49</v>
      </c>
      <c r="BZ3" s="30" t="s">
        <v>28</v>
      </c>
      <c r="CA3" s="28" t="s">
        <v>27</v>
      </c>
      <c r="CB3" s="28" t="s">
        <v>26</v>
      </c>
      <c r="CC3" s="28" t="s">
        <v>49</v>
      </c>
      <c r="CD3" s="30" t="s">
        <v>28</v>
      </c>
      <c r="CE3" s="28" t="s">
        <v>27</v>
      </c>
      <c r="CF3" s="28" t="s">
        <v>26</v>
      </c>
      <c r="CG3" s="28" t="s">
        <v>49</v>
      </c>
    </row>
    <row r="4" spans="1:85">
      <c r="A4">
        <f>'4月'!I45</f>
        <v>0</v>
      </c>
      <c r="B4" s="28">
        <f>'4月'!$D$39</f>
        <v>0</v>
      </c>
      <c r="C4" s="28" t="e">
        <f>'4月'!$F$39</f>
        <v>#DIV/0!</v>
      </c>
      <c r="D4" s="28" t="e">
        <f>'4月'!$G$39</f>
        <v>#DIV/0!</v>
      </c>
      <c r="E4" s="28">
        <f>'5月'!$D$40</f>
        <v>0</v>
      </c>
      <c r="F4" s="28" t="e">
        <f>'5月'!$F$40</f>
        <v>#DIV/0!</v>
      </c>
      <c r="G4" s="28" t="e">
        <f>'5月'!$G$40</f>
        <v>#DIV/0!</v>
      </c>
      <c r="H4" s="28">
        <f>'6月'!$D$39</f>
        <v>0</v>
      </c>
      <c r="I4" s="28" t="e">
        <f>'6月'!$F$39</f>
        <v>#DIV/0!</v>
      </c>
      <c r="J4" s="28" t="e">
        <f>'6月'!$G$39</f>
        <v>#DIV/0!</v>
      </c>
      <c r="K4" s="28">
        <f>'7月'!$D$40</f>
        <v>0</v>
      </c>
      <c r="L4" s="28" t="e">
        <f>'7月'!$F$40</f>
        <v>#DIV/0!</v>
      </c>
      <c r="M4" s="28" t="e">
        <f>'7月'!$G$40</f>
        <v>#DIV/0!</v>
      </c>
      <c r="N4" s="28">
        <f>'8月'!$D$40</f>
        <v>0</v>
      </c>
      <c r="O4" s="28" t="e">
        <f>'8月'!$F$40</f>
        <v>#DIV/0!</v>
      </c>
      <c r="P4" s="28" t="e">
        <f>'8月'!$G$40</f>
        <v>#DIV/0!</v>
      </c>
      <c r="Q4" s="28">
        <f>'9月'!$D$39</f>
        <v>0</v>
      </c>
      <c r="R4" s="28" t="e">
        <f>'9月'!$F$39</f>
        <v>#DIV/0!</v>
      </c>
      <c r="S4" s="28" t="e">
        <f>'9月'!$G$39</f>
        <v>#DIV/0!</v>
      </c>
      <c r="T4" s="28">
        <f>'10月'!$D$40</f>
        <v>0</v>
      </c>
      <c r="U4" s="28" t="e">
        <f>'10月'!$F$40</f>
        <v>#DIV/0!</v>
      </c>
      <c r="V4" s="28" t="e">
        <f>'10月'!$G$40</f>
        <v>#DIV/0!</v>
      </c>
      <c r="W4" s="28">
        <f>'11月'!$D$39</f>
        <v>0</v>
      </c>
      <c r="X4" s="28" t="e">
        <f>'11月'!$F$39</f>
        <v>#DIV/0!</v>
      </c>
      <c r="Y4" s="28" t="e">
        <f>'11月'!$G$39</f>
        <v>#DIV/0!</v>
      </c>
      <c r="Z4" s="28">
        <f>'12月'!$D$40</f>
        <v>0</v>
      </c>
      <c r="AA4" s="28" t="e">
        <f>'12月'!$F$40</f>
        <v>#DIV/0!</v>
      </c>
      <c r="AB4" s="28" t="e">
        <f>'12月'!$G$40</f>
        <v>#DIV/0!</v>
      </c>
      <c r="AC4" s="28">
        <f>'1月'!$D$40</f>
        <v>0</v>
      </c>
      <c r="AD4" s="28" t="e">
        <f>'1月'!$F$40</f>
        <v>#DIV/0!</v>
      </c>
      <c r="AE4" s="28" t="e">
        <f>'1月'!$G$40</f>
        <v>#DIV/0!</v>
      </c>
      <c r="AF4" s="28">
        <f>'2月'!$D$38</f>
        <v>0</v>
      </c>
      <c r="AG4" s="28" t="e">
        <f>'2月'!$F$38</f>
        <v>#DIV/0!</v>
      </c>
      <c r="AH4" s="28" t="e">
        <f>'2月'!$G$38</f>
        <v>#DIV/0!</v>
      </c>
      <c r="AI4" s="28">
        <f>'3月'!$D$40</f>
        <v>0</v>
      </c>
      <c r="AJ4" s="28" t="e">
        <f>'3月'!$F$40</f>
        <v>#DIV/0!</v>
      </c>
      <c r="AK4" s="28" t="e">
        <f>'3月'!$G$40</f>
        <v>#DIV/0!</v>
      </c>
      <c r="AL4" s="29" t="e">
        <f ca="1">'4月'!$I$42</f>
        <v>#N/A</v>
      </c>
      <c r="AM4" s="28">
        <f>'4月'!$J$42</f>
        <v>0</v>
      </c>
      <c r="AN4" s="28">
        <f>'4月'!$I$43</f>
        <v>0</v>
      </c>
      <c r="AO4" s="28" t="e">
        <f ca="1">'4月'!$J$43</f>
        <v>#N/A</v>
      </c>
      <c r="AP4" s="28" t="e">
        <f ca="1">'5月'!$I$43</f>
        <v>#N/A</v>
      </c>
      <c r="AQ4" s="28">
        <f>'5月'!$J$43</f>
        <v>0</v>
      </c>
      <c r="AR4" s="28">
        <f>'5月'!$I$44</f>
        <v>0</v>
      </c>
      <c r="AS4" s="28" t="e">
        <f ca="1">'5月'!$J$44</f>
        <v>#N/A</v>
      </c>
      <c r="AT4" s="29" t="e">
        <f ca="1">'6月'!$I$42</f>
        <v>#N/A</v>
      </c>
      <c r="AU4" s="28">
        <f>'6月'!$J$42</f>
        <v>0</v>
      </c>
      <c r="AV4" s="28">
        <f>'6月'!$I$43</f>
        <v>0</v>
      </c>
      <c r="AW4" s="28" t="e">
        <f ca="1">'6月'!$J$43</f>
        <v>#N/A</v>
      </c>
      <c r="AX4" s="28" t="e">
        <f ca="1">'7月'!$I$43</f>
        <v>#N/A</v>
      </c>
      <c r="AY4" s="28">
        <f>'7月'!$J$43</f>
        <v>0</v>
      </c>
      <c r="AZ4" s="28">
        <f>'7月'!$I$44</f>
        <v>0</v>
      </c>
      <c r="BA4" s="28" t="e">
        <f ca="1">'7月'!$J$44</f>
        <v>#N/A</v>
      </c>
      <c r="BB4" s="28" t="e">
        <f ca="1">'8月'!$I$43</f>
        <v>#N/A</v>
      </c>
      <c r="BC4" s="28">
        <f>'8月'!$J$43</f>
        <v>0</v>
      </c>
      <c r="BD4" s="28">
        <f>'8月'!$I$44</f>
        <v>0</v>
      </c>
      <c r="BE4" s="28" t="e">
        <f ca="1">'8月'!$J$44</f>
        <v>#N/A</v>
      </c>
      <c r="BF4" s="29" t="e">
        <f ca="1">'9月'!$I$42</f>
        <v>#N/A</v>
      </c>
      <c r="BG4" s="28">
        <f>'9月'!$J$42</f>
        <v>0</v>
      </c>
      <c r="BH4" s="28">
        <f>'9月'!$I$43</f>
        <v>0</v>
      </c>
      <c r="BI4" s="28" t="e">
        <f ca="1">'9月'!$J$43</f>
        <v>#N/A</v>
      </c>
      <c r="BJ4" s="28" t="e">
        <f ca="1">'10月'!$I$43</f>
        <v>#N/A</v>
      </c>
      <c r="BK4" s="28">
        <f>'10月'!$J$43</f>
        <v>0</v>
      </c>
      <c r="BL4" s="28">
        <f>'10月'!$I$44</f>
        <v>0</v>
      </c>
      <c r="BM4" s="28" t="e">
        <f ca="1">'10月'!$J$44</f>
        <v>#N/A</v>
      </c>
      <c r="BN4" s="28" t="e">
        <f ca="1">'11月'!$I$42</f>
        <v>#N/A</v>
      </c>
      <c r="BO4" s="28">
        <f>'11月'!$J$42</f>
        <v>0</v>
      </c>
      <c r="BP4" s="28">
        <f>'11月'!$I$43</f>
        <v>0</v>
      </c>
      <c r="BQ4" s="28" t="e">
        <f ca="1">'11月'!$J$43</f>
        <v>#N/A</v>
      </c>
      <c r="BR4" s="28" t="e">
        <f ca="1">'12月'!$I$43</f>
        <v>#N/A</v>
      </c>
      <c r="BS4" s="28">
        <f>'12月'!$J$43</f>
        <v>0</v>
      </c>
      <c r="BT4" s="28">
        <f>'12月'!$I$44</f>
        <v>0</v>
      </c>
      <c r="BU4" s="28" t="e">
        <f ca="1">'12月'!$J$44</f>
        <v>#N/A</v>
      </c>
      <c r="BV4" s="28" t="e">
        <f ca="1">'1月'!$I$43</f>
        <v>#N/A</v>
      </c>
      <c r="BW4" s="28">
        <f>'1月'!$J$43</f>
        <v>0</v>
      </c>
      <c r="BX4" s="28">
        <f>'1月'!$I$44</f>
        <v>0</v>
      </c>
      <c r="BY4" s="28" t="e">
        <f ca="1">'1月'!$J$44</f>
        <v>#N/A</v>
      </c>
      <c r="BZ4" s="28" t="e">
        <f ca="1">'2月'!$I$41</f>
        <v>#N/A</v>
      </c>
      <c r="CA4" s="28">
        <f>'2月'!$J$41</f>
        <v>0</v>
      </c>
      <c r="CB4" s="28">
        <f>'2月'!$I$42</f>
        <v>0</v>
      </c>
      <c r="CC4" s="28" t="e">
        <f ca="1">'2月'!$J$42</f>
        <v>#N/A</v>
      </c>
      <c r="CD4" s="28" t="e">
        <f ca="1">'3月'!$I$43</f>
        <v>#N/A</v>
      </c>
      <c r="CE4" s="28">
        <f>'3月'!$J$43</f>
        <v>0</v>
      </c>
      <c r="CF4" s="28">
        <f>'3月'!$I$44</f>
        <v>0</v>
      </c>
      <c r="CG4" s="28" t="e">
        <f ca="1">'3月'!$J$44</f>
        <v>#N/A</v>
      </c>
    </row>
  </sheetData>
  <mergeCells count="60">
    <mergeCell ref="BZ2:CA2"/>
    <mergeCell ref="CB2:CC2"/>
    <mergeCell ref="CD2:CE2"/>
    <mergeCell ref="CF2:CG2"/>
    <mergeCell ref="BP2:BQ2"/>
    <mergeCell ref="BR2:BS2"/>
    <mergeCell ref="BT2:BU2"/>
    <mergeCell ref="BV2:BW2"/>
    <mergeCell ref="BX2:BY2"/>
    <mergeCell ref="BF2:BG2"/>
    <mergeCell ref="BH2:BI2"/>
    <mergeCell ref="BJ2:BK2"/>
    <mergeCell ref="BL2:BM2"/>
    <mergeCell ref="BN2:BO2"/>
    <mergeCell ref="AV2:AW2"/>
    <mergeCell ref="AX2:AY2"/>
    <mergeCell ref="AZ2:BA2"/>
    <mergeCell ref="BB2:BC2"/>
    <mergeCell ref="BD2:BE2"/>
    <mergeCell ref="AL2:AM2"/>
    <mergeCell ref="AN2:AO2"/>
    <mergeCell ref="AP2:AQ2"/>
    <mergeCell ref="AR2:AS2"/>
    <mergeCell ref="AT2:AU2"/>
    <mergeCell ref="BR1:BU1"/>
    <mergeCell ref="BV1:BY1"/>
    <mergeCell ref="BZ1:CC1"/>
    <mergeCell ref="CD1:CG1"/>
    <mergeCell ref="C2:D2"/>
    <mergeCell ref="F2:G2"/>
    <mergeCell ref="I2:J2"/>
    <mergeCell ref="L2:M2"/>
    <mergeCell ref="O2:P2"/>
    <mergeCell ref="R2:S2"/>
    <mergeCell ref="U2:V2"/>
    <mergeCell ref="X2:Y2"/>
    <mergeCell ref="AA2:AB2"/>
    <mergeCell ref="AD2:AE2"/>
    <mergeCell ref="AG2:AH2"/>
    <mergeCell ref="AJ2:AK2"/>
    <mergeCell ref="AX1:BA1"/>
    <mergeCell ref="BB1:BE1"/>
    <mergeCell ref="BF1:BI1"/>
    <mergeCell ref="BJ1:BM1"/>
    <mergeCell ref="BN1:BQ1"/>
    <mergeCell ref="AF1:AH1"/>
    <mergeCell ref="AI1:AK1"/>
    <mergeCell ref="AL1:AO1"/>
    <mergeCell ref="AP1:AS1"/>
    <mergeCell ref="AT1:AW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Q20" sqref="Q20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5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</f>
        <v>5</v>
      </c>
      <c r="C40" s="4">
        <v>5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32" priority="3" stopIfTrue="1" operator="equal">
      <formula>MAX($J$6:$J$36)</formula>
    </cfRule>
  </conditionalFormatting>
  <conditionalFormatting sqref="K6:K36">
    <cfRule type="cellIs" dxfId="31" priority="4" stopIfTrue="1" operator="equal">
      <formula>MAX($K$6:$K$36)</formula>
    </cfRule>
  </conditionalFormatting>
  <conditionalFormatting sqref="E6:J36 L6:L36 D40">
    <cfRule type="cellIs" dxfId="30" priority="2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6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36"/>
      <c r="J38" s="5" t="s">
        <v>25</v>
      </c>
    </row>
    <row r="39" spans="2:12" ht="14.25" customHeight="1">
      <c r="B39" s="4">
        <f>'4月'!B6</f>
        <v>5</v>
      </c>
      <c r="C39" s="4">
        <v>6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24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7</v>
      </c>
      <c r="J41" s="7" t="s">
        <v>15</v>
      </c>
    </row>
    <row r="42" spans="2:12" ht="14.25" customHeight="1">
      <c r="B42" s="40" t="s">
        <v>13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14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29" priority="1" stopIfTrue="1" operator="equal">
      <formula>""</formula>
    </cfRule>
  </conditionalFormatting>
  <conditionalFormatting sqref="J6:J35">
    <cfRule type="cellIs" dxfId="28" priority="5" stopIfTrue="1" operator="equal">
      <formula>MAX($J$6:$J$35)</formula>
    </cfRule>
  </conditionalFormatting>
  <conditionalFormatting sqref="K6:K35">
    <cfRule type="cellIs" dxfId="27" priority="7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G43" sqref="G43:H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7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</f>
        <v>5</v>
      </c>
      <c r="C40" s="4">
        <v>7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6" priority="2" stopIfTrue="1" operator="equal">
      <formula>MAX($J$6:$J$36)</formula>
    </cfRule>
  </conditionalFormatting>
  <conditionalFormatting sqref="K6:K36">
    <cfRule type="cellIs" dxfId="25" priority="3" stopIfTrue="1" operator="equal">
      <formula>MAX($K$6:$K$36)</formula>
    </cfRule>
  </conditionalFormatting>
  <conditionalFormatting sqref="E6:J36 L6:L36 D40">
    <cfRule type="cellIs" dxfId="24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G43" sqref="G43:H43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8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</f>
        <v>5</v>
      </c>
      <c r="C40" s="4">
        <v>8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23" priority="2" stopIfTrue="1" operator="equal">
      <formula>MAX($J$6:$J$36)</formula>
    </cfRule>
  </conditionalFormatting>
  <conditionalFormatting sqref="K6:K36">
    <cfRule type="cellIs" dxfId="22" priority="3" stopIfTrue="1" operator="equal">
      <formula>MAX($K$6:$K$36)</formula>
    </cfRule>
  </conditionalFormatting>
  <conditionalFormatting sqref="E6:J36 L6:L36 D40">
    <cfRule type="cellIs" dxfId="21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9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36"/>
      <c r="J38" s="5" t="s">
        <v>25</v>
      </c>
    </row>
    <row r="39" spans="2:12" ht="14.25" customHeight="1">
      <c r="B39" s="4">
        <f>'4月'!B6</f>
        <v>5</v>
      </c>
      <c r="C39" s="4">
        <v>9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24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7</v>
      </c>
      <c r="J41" s="7" t="s">
        <v>15</v>
      </c>
    </row>
    <row r="42" spans="2:12" ht="14.25" customHeight="1">
      <c r="B42" s="40" t="s">
        <v>13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14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20" priority="1" stopIfTrue="1" operator="equal">
      <formula>""</formula>
    </cfRule>
  </conditionalFormatting>
  <conditionalFormatting sqref="J6:J35">
    <cfRule type="cellIs" dxfId="19" priority="2" stopIfTrue="1" operator="equal">
      <formula>MAX($J$6:$J$35)</formula>
    </cfRule>
  </conditionalFormatting>
  <conditionalFormatting sqref="K6:K35">
    <cfRule type="cellIs" dxfId="18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10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</f>
        <v>5</v>
      </c>
      <c r="C40" s="4">
        <v>10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7" priority="2" stopIfTrue="1" operator="equal">
      <formula>MAX($J$6:$J$36)</formula>
    </cfRule>
  </conditionalFormatting>
  <conditionalFormatting sqref="K6:K36">
    <cfRule type="cellIs" dxfId="16" priority="3" stopIfTrue="1" operator="equal">
      <formula>MAX($K$6:$K$36)</formula>
    </cfRule>
  </conditionalFormatting>
  <conditionalFormatting sqref="E6:J36 L6:L36 D40">
    <cfRule type="cellIs" dxfId="15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49"/>
  <sheetViews>
    <sheetView zoomScale="90" zoomScaleNormal="90" workbookViewId="0">
      <selection activeCell="G42" sqref="G42:H42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11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5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6"/>
      <c r="C35" s="17"/>
      <c r="D35" s="8">
        <v>30</v>
      </c>
      <c r="E35" s="3"/>
      <c r="F35" s="3"/>
      <c r="G35" s="3"/>
      <c r="H35" s="3"/>
      <c r="I35" s="24"/>
      <c r="J35" s="23"/>
      <c r="K35" s="21" t="str">
        <f t="shared" si="0"/>
        <v>欠測</v>
      </c>
      <c r="L35" s="3"/>
    </row>
    <row r="38" spans="2:12" ht="48">
      <c r="B38" s="6" t="s">
        <v>0</v>
      </c>
      <c r="C38" s="6" t="s">
        <v>1</v>
      </c>
      <c r="D38" s="7" t="s">
        <v>10</v>
      </c>
      <c r="E38" s="7" t="s">
        <v>47</v>
      </c>
      <c r="F38" s="7" t="s">
        <v>11</v>
      </c>
      <c r="G38" s="39" t="s">
        <v>12</v>
      </c>
      <c r="H38" s="36"/>
      <c r="J38" s="5" t="s">
        <v>25</v>
      </c>
    </row>
    <row r="39" spans="2:12" ht="14.25" customHeight="1">
      <c r="B39" s="4">
        <f>'4月'!B6</f>
        <v>5</v>
      </c>
      <c r="C39" s="4">
        <v>11</v>
      </c>
      <c r="D39" s="4"/>
      <c r="E39" s="19" t="e">
        <f>ROUND((G39)/(F39)*1000,1)</f>
        <v>#DIV/0!</v>
      </c>
      <c r="F39" s="9" t="e">
        <f>ROUND(AVERAGE(J6:J35),0)</f>
        <v>#DIV/0!</v>
      </c>
      <c r="G39" s="37" t="e">
        <f>ROUND(AVERAGE(K6:K35),1)</f>
        <v>#DIV/0!</v>
      </c>
      <c r="H39" s="38"/>
    </row>
    <row r="41" spans="2:12" ht="38.25" customHeight="1">
      <c r="B41" s="39" t="s">
        <v>24</v>
      </c>
      <c r="C41" s="36"/>
      <c r="D41" s="36"/>
      <c r="E41" s="36"/>
      <c r="F41" s="22" t="s">
        <v>2</v>
      </c>
      <c r="G41" s="39" t="s">
        <v>50</v>
      </c>
      <c r="H41" s="39"/>
      <c r="I41" s="7" t="s">
        <v>7</v>
      </c>
      <c r="J41" s="7" t="s">
        <v>15</v>
      </c>
    </row>
    <row r="42" spans="2:12" ht="14.25" customHeight="1">
      <c r="B42" s="40" t="s">
        <v>13</v>
      </c>
      <c r="C42" s="40"/>
      <c r="D42" s="40"/>
      <c r="E42" s="40"/>
      <c r="F42" s="1" t="e">
        <f>MATCH(MAX(K6:K35),K6:K35,0)</f>
        <v>#N/A</v>
      </c>
      <c r="G42" s="42" t="e">
        <f ca="1">OFFSET(I6,F42-1,0)</f>
        <v>#N/A</v>
      </c>
      <c r="H42" s="42"/>
      <c r="I42" s="11" t="e">
        <f ca="1">ROUND(OFFSET(J6,F42-1,0),0)</f>
        <v>#N/A</v>
      </c>
      <c r="J42" s="10">
        <f>ROUND(MAX(K6:K35),1)</f>
        <v>0</v>
      </c>
    </row>
    <row r="43" spans="2:12" ht="14.25" customHeight="1">
      <c r="B43" s="40" t="s">
        <v>14</v>
      </c>
      <c r="C43" s="40"/>
      <c r="D43" s="40"/>
      <c r="E43" s="40"/>
      <c r="F43" s="1" t="e">
        <f>MATCH(MAX(J6:J35),J6:J35,0)</f>
        <v>#N/A</v>
      </c>
      <c r="G43" s="42" t="e">
        <f ca="1">OFFSET(I6,F43-1,0)</f>
        <v>#N/A</v>
      </c>
      <c r="H43" s="42"/>
      <c r="I43" s="11">
        <f>ROUND(MAX(J6:J35),0)</f>
        <v>0</v>
      </c>
      <c r="J43" s="10" t="e">
        <f ca="1">ROUND(OFFSET(K6,F43-1,0),1)</f>
        <v>#N/A</v>
      </c>
    </row>
    <row r="45" spans="2:12" ht="21.75" customHeight="1"/>
    <row r="46" spans="2:12" ht="21.75" customHeight="1"/>
    <row r="47" spans="2:12" ht="21.75" customHeight="1"/>
    <row r="48" spans="2:12" ht="21.75" customHeight="1"/>
    <row r="49" ht="21.75" customHeight="1"/>
  </sheetData>
  <mergeCells count="14">
    <mergeCell ref="B2:L2"/>
    <mergeCell ref="B4:D4"/>
    <mergeCell ref="E4:E5"/>
    <mergeCell ref="F4:J4"/>
    <mergeCell ref="K4:K5"/>
    <mergeCell ref="L4:L5"/>
    <mergeCell ref="B43:E43"/>
    <mergeCell ref="G43:H43"/>
    <mergeCell ref="G38:H38"/>
    <mergeCell ref="G39:H39"/>
    <mergeCell ref="B41:E41"/>
    <mergeCell ref="G41:H41"/>
    <mergeCell ref="B42:E42"/>
    <mergeCell ref="G42:H42"/>
  </mergeCells>
  <phoneticPr fontId="1"/>
  <conditionalFormatting sqref="D39 E6:J35 L6:L35">
    <cfRule type="cellIs" dxfId="14" priority="1" stopIfTrue="1" operator="equal">
      <formula>""</formula>
    </cfRule>
  </conditionalFormatting>
  <conditionalFormatting sqref="J6:J35">
    <cfRule type="cellIs" dxfId="13" priority="2" stopIfTrue="1" operator="equal">
      <formula>MAX($J$6:$J$35)</formula>
    </cfRule>
  </conditionalFormatting>
  <conditionalFormatting sqref="K6:K35">
    <cfRule type="cellIs" dxfId="12" priority="3" stopIfTrue="1" operator="equal">
      <formula>MAX($K$6:$K$35)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P50"/>
  <sheetViews>
    <sheetView zoomScale="90" zoomScaleNormal="90" workbookViewId="0">
      <selection activeCell="L38" sqref="L38"/>
    </sheetView>
  </sheetViews>
  <sheetFormatPr defaultRowHeight="12"/>
  <cols>
    <col min="1" max="1" width="3.5703125" style="2" customWidth="1"/>
    <col min="2" max="4" width="4.42578125" style="2" customWidth="1"/>
    <col min="5" max="6" width="9.7109375" style="2" customWidth="1"/>
    <col min="7" max="8" width="5.28515625" style="2" customWidth="1"/>
    <col min="9" max="9" width="9.7109375" style="2" bestFit="1" customWidth="1"/>
    <col min="10" max="10" width="9.140625" style="2"/>
    <col min="11" max="11" width="10.85546875" style="2" customWidth="1"/>
    <col min="12" max="12" width="18" style="2" customWidth="1"/>
    <col min="13" max="13" width="2.140625" style="2" customWidth="1"/>
    <col min="14" max="16384" width="9.140625" style="2"/>
  </cols>
  <sheetData>
    <row r="1" spans="2:16" ht="8.25" customHeight="1"/>
    <row r="2" spans="2:16" ht="18.7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6" ht="10.5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 ht="16.5" customHeight="1">
      <c r="B4" s="36" t="s">
        <v>23</v>
      </c>
      <c r="C4" s="36"/>
      <c r="D4" s="36"/>
      <c r="E4" s="36" t="s">
        <v>3</v>
      </c>
      <c r="F4" s="36" t="s">
        <v>4</v>
      </c>
      <c r="G4" s="36"/>
      <c r="H4" s="36"/>
      <c r="I4" s="36"/>
      <c r="J4" s="36"/>
      <c r="K4" s="39" t="s">
        <v>8</v>
      </c>
      <c r="L4" s="36" t="s">
        <v>9</v>
      </c>
    </row>
    <row r="5" spans="2:16" ht="30.75" customHeight="1">
      <c r="B5" s="6" t="s">
        <v>0</v>
      </c>
      <c r="C5" s="6" t="s">
        <v>1</v>
      </c>
      <c r="D5" s="6" t="s">
        <v>2</v>
      </c>
      <c r="E5" s="36"/>
      <c r="F5" s="7" t="s">
        <v>22</v>
      </c>
      <c r="G5" s="6" t="s">
        <v>5</v>
      </c>
      <c r="H5" s="6" t="s">
        <v>6</v>
      </c>
      <c r="I5" s="7" t="s">
        <v>46</v>
      </c>
      <c r="J5" s="7" t="s">
        <v>7</v>
      </c>
      <c r="K5" s="39"/>
      <c r="L5" s="36"/>
    </row>
    <row r="6" spans="2:16" ht="14.25" customHeight="1">
      <c r="B6" s="3">
        <f>'4月'!B6</f>
        <v>5</v>
      </c>
      <c r="C6" s="3">
        <v>12</v>
      </c>
      <c r="D6" s="8">
        <v>1</v>
      </c>
      <c r="E6" s="3"/>
      <c r="F6" s="3"/>
      <c r="G6" s="3"/>
      <c r="H6" s="3"/>
      <c r="I6" s="24"/>
      <c r="J6" s="25"/>
      <c r="K6" s="21" t="str">
        <f>IF(I6="","欠測",IF(J6="","欠測",I6*J6/1000))</f>
        <v>欠測</v>
      </c>
      <c r="L6" s="3"/>
      <c r="P6" s="20"/>
    </row>
    <row r="7" spans="2:16" ht="14.25" customHeight="1">
      <c r="B7" s="12"/>
      <c r="C7" s="13"/>
      <c r="D7" s="8">
        <v>2</v>
      </c>
      <c r="E7" s="3"/>
      <c r="F7" s="3"/>
      <c r="G7" s="3"/>
      <c r="H7" s="3"/>
      <c r="I7" s="24"/>
      <c r="J7" s="25"/>
      <c r="K7" s="21" t="str">
        <f t="shared" ref="K7:K36" si="0">IF(I7="","欠測",IF(J7="","欠測",I7*J7/1000))</f>
        <v>欠測</v>
      </c>
      <c r="L7" s="3"/>
    </row>
    <row r="8" spans="2:16" ht="14.25" customHeight="1">
      <c r="B8" s="14"/>
      <c r="C8" s="15"/>
      <c r="D8" s="8">
        <v>3</v>
      </c>
      <c r="E8" s="3"/>
      <c r="F8" s="3"/>
      <c r="G8" s="3"/>
      <c r="H8" s="3"/>
      <c r="I8" s="24"/>
      <c r="J8" s="25"/>
      <c r="K8" s="21" t="str">
        <f t="shared" si="0"/>
        <v>欠測</v>
      </c>
      <c r="L8" s="3"/>
    </row>
    <row r="9" spans="2:16" ht="14.25" customHeight="1">
      <c r="B9" s="14"/>
      <c r="C9" s="15"/>
      <c r="D9" s="8">
        <v>4</v>
      </c>
      <c r="E9" s="3"/>
      <c r="F9" s="3"/>
      <c r="G9" s="3"/>
      <c r="H9" s="3"/>
      <c r="I9" s="24"/>
      <c r="J9" s="25"/>
      <c r="K9" s="21" t="str">
        <f t="shared" si="0"/>
        <v>欠測</v>
      </c>
      <c r="L9" s="3"/>
    </row>
    <row r="10" spans="2:16" ht="14.25" customHeight="1">
      <c r="B10" s="14"/>
      <c r="C10" s="15"/>
      <c r="D10" s="8">
        <v>5</v>
      </c>
      <c r="E10" s="3"/>
      <c r="F10" s="3"/>
      <c r="G10" s="3"/>
      <c r="H10" s="3"/>
      <c r="I10" s="24"/>
      <c r="J10" s="25"/>
      <c r="K10" s="21" t="str">
        <f t="shared" si="0"/>
        <v>欠測</v>
      </c>
      <c r="L10" s="3"/>
    </row>
    <row r="11" spans="2:16" ht="14.25" customHeight="1">
      <c r="B11" s="14"/>
      <c r="C11" s="15"/>
      <c r="D11" s="8">
        <v>6</v>
      </c>
      <c r="E11" s="3"/>
      <c r="F11" s="3"/>
      <c r="G11" s="3"/>
      <c r="H11" s="3"/>
      <c r="I11" s="24"/>
      <c r="J11" s="25"/>
      <c r="K11" s="21" t="str">
        <f t="shared" si="0"/>
        <v>欠測</v>
      </c>
      <c r="L11" s="3"/>
    </row>
    <row r="12" spans="2:16" ht="14.25" customHeight="1">
      <c r="B12" s="14"/>
      <c r="C12" s="15"/>
      <c r="D12" s="8">
        <v>7</v>
      </c>
      <c r="E12" s="3"/>
      <c r="F12" s="3"/>
      <c r="G12" s="3"/>
      <c r="H12" s="3"/>
      <c r="I12" s="24"/>
      <c r="J12" s="25"/>
      <c r="K12" s="21" t="str">
        <f t="shared" si="0"/>
        <v>欠測</v>
      </c>
      <c r="L12" s="3"/>
    </row>
    <row r="13" spans="2:16" ht="14.25" customHeight="1">
      <c r="B13" s="14"/>
      <c r="C13" s="15"/>
      <c r="D13" s="8">
        <v>8</v>
      </c>
      <c r="E13" s="3"/>
      <c r="F13" s="3"/>
      <c r="G13" s="3"/>
      <c r="H13" s="3"/>
      <c r="I13" s="24"/>
      <c r="J13" s="25"/>
      <c r="K13" s="21" t="str">
        <f t="shared" si="0"/>
        <v>欠測</v>
      </c>
      <c r="L13" s="3"/>
    </row>
    <row r="14" spans="2:16" ht="14.25" customHeight="1">
      <c r="B14" s="14"/>
      <c r="C14" s="15"/>
      <c r="D14" s="8">
        <v>9</v>
      </c>
      <c r="E14" s="3"/>
      <c r="F14" s="3"/>
      <c r="G14" s="3"/>
      <c r="H14" s="3"/>
      <c r="I14" s="24"/>
      <c r="J14" s="25"/>
      <c r="K14" s="21" t="str">
        <f t="shared" si="0"/>
        <v>欠測</v>
      </c>
      <c r="L14" s="3"/>
    </row>
    <row r="15" spans="2:16" ht="14.25" customHeight="1">
      <c r="B15" s="14"/>
      <c r="C15" s="15"/>
      <c r="D15" s="8">
        <v>10</v>
      </c>
      <c r="E15" s="3"/>
      <c r="F15" s="3"/>
      <c r="G15" s="3"/>
      <c r="H15" s="3"/>
      <c r="I15" s="24"/>
      <c r="J15" s="25"/>
      <c r="K15" s="21" t="str">
        <f t="shared" si="0"/>
        <v>欠測</v>
      </c>
      <c r="L15" s="3"/>
    </row>
    <row r="16" spans="2:16" ht="14.25" customHeight="1">
      <c r="B16" s="14"/>
      <c r="C16" s="15"/>
      <c r="D16" s="8">
        <v>11</v>
      </c>
      <c r="E16" s="3"/>
      <c r="F16" s="3"/>
      <c r="G16" s="3"/>
      <c r="H16" s="3"/>
      <c r="I16" s="24"/>
      <c r="J16" s="25"/>
      <c r="K16" s="21" t="str">
        <f t="shared" si="0"/>
        <v>欠測</v>
      </c>
      <c r="L16" s="3"/>
    </row>
    <row r="17" spans="2:12" ht="14.25" customHeight="1">
      <c r="B17" s="14"/>
      <c r="C17" s="15"/>
      <c r="D17" s="8">
        <v>12</v>
      </c>
      <c r="E17" s="3"/>
      <c r="F17" s="3"/>
      <c r="G17" s="3"/>
      <c r="H17" s="3"/>
      <c r="I17" s="24"/>
      <c r="J17" s="25"/>
      <c r="K17" s="21" t="str">
        <f t="shared" si="0"/>
        <v>欠測</v>
      </c>
      <c r="L17" s="3"/>
    </row>
    <row r="18" spans="2:12" ht="14.25" customHeight="1">
      <c r="B18" s="14"/>
      <c r="C18" s="15"/>
      <c r="D18" s="8">
        <v>13</v>
      </c>
      <c r="E18" s="3"/>
      <c r="F18" s="3"/>
      <c r="G18" s="3"/>
      <c r="H18" s="3"/>
      <c r="I18" s="24"/>
      <c r="J18" s="25"/>
      <c r="K18" s="21" t="str">
        <f t="shared" si="0"/>
        <v>欠測</v>
      </c>
      <c r="L18" s="3"/>
    </row>
    <row r="19" spans="2:12" ht="14.25" customHeight="1">
      <c r="B19" s="14"/>
      <c r="C19" s="15"/>
      <c r="D19" s="8">
        <v>14</v>
      </c>
      <c r="E19" s="3"/>
      <c r="F19" s="3"/>
      <c r="G19" s="3"/>
      <c r="H19" s="3"/>
      <c r="I19" s="24"/>
      <c r="J19" s="25"/>
      <c r="K19" s="21" t="str">
        <f t="shared" si="0"/>
        <v>欠測</v>
      </c>
      <c r="L19" s="3"/>
    </row>
    <row r="20" spans="2:12" ht="14.25" customHeight="1">
      <c r="B20" s="14"/>
      <c r="C20" s="15"/>
      <c r="D20" s="8">
        <v>15</v>
      </c>
      <c r="E20" s="3"/>
      <c r="F20" s="3"/>
      <c r="G20" s="3"/>
      <c r="H20" s="3"/>
      <c r="I20" s="24"/>
      <c r="J20" s="25"/>
      <c r="K20" s="21" t="str">
        <f t="shared" si="0"/>
        <v>欠測</v>
      </c>
      <c r="L20" s="3"/>
    </row>
    <row r="21" spans="2:12" ht="14.25" customHeight="1">
      <c r="B21" s="14"/>
      <c r="C21" s="15"/>
      <c r="D21" s="8">
        <v>16</v>
      </c>
      <c r="E21" s="3"/>
      <c r="F21" s="3"/>
      <c r="G21" s="3"/>
      <c r="H21" s="3"/>
      <c r="I21" s="24"/>
      <c r="J21" s="25"/>
      <c r="K21" s="21" t="str">
        <f t="shared" si="0"/>
        <v>欠測</v>
      </c>
      <c r="L21" s="3"/>
    </row>
    <row r="22" spans="2:12" ht="14.25" customHeight="1">
      <c r="B22" s="14"/>
      <c r="C22" s="15"/>
      <c r="D22" s="8">
        <v>17</v>
      </c>
      <c r="E22" s="3"/>
      <c r="F22" s="3"/>
      <c r="G22" s="3"/>
      <c r="H22" s="3"/>
      <c r="I22" s="24"/>
      <c r="J22" s="25"/>
      <c r="K22" s="21" t="str">
        <f t="shared" si="0"/>
        <v>欠測</v>
      </c>
      <c r="L22" s="3"/>
    </row>
    <row r="23" spans="2:12" ht="14.25" customHeight="1">
      <c r="B23" s="14"/>
      <c r="C23" s="15"/>
      <c r="D23" s="8">
        <v>18</v>
      </c>
      <c r="E23" s="3"/>
      <c r="F23" s="3"/>
      <c r="G23" s="3"/>
      <c r="H23" s="3"/>
      <c r="I23" s="24"/>
      <c r="J23" s="25"/>
      <c r="K23" s="21" t="str">
        <f t="shared" si="0"/>
        <v>欠測</v>
      </c>
      <c r="L23" s="3"/>
    </row>
    <row r="24" spans="2:12" ht="14.25" customHeight="1">
      <c r="B24" s="14"/>
      <c r="C24" s="15"/>
      <c r="D24" s="8">
        <v>19</v>
      </c>
      <c r="E24" s="3"/>
      <c r="F24" s="3"/>
      <c r="G24" s="3"/>
      <c r="H24" s="3"/>
      <c r="I24" s="24"/>
      <c r="J24" s="25"/>
      <c r="K24" s="21" t="str">
        <f t="shared" si="0"/>
        <v>欠測</v>
      </c>
      <c r="L24" s="3"/>
    </row>
    <row r="25" spans="2:12" ht="14.25" customHeight="1">
      <c r="B25" s="14"/>
      <c r="C25" s="15"/>
      <c r="D25" s="8">
        <v>20</v>
      </c>
      <c r="E25" s="3"/>
      <c r="F25" s="3"/>
      <c r="G25" s="3"/>
      <c r="H25" s="3"/>
      <c r="I25" s="24"/>
      <c r="J25" s="25"/>
      <c r="K25" s="21" t="str">
        <f t="shared" si="0"/>
        <v>欠測</v>
      </c>
      <c r="L25" s="3"/>
    </row>
    <row r="26" spans="2:12" ht="14.25" customHeight="1">
      <c r="B26" s="14"/>
      <c r="C26" s="15"/>
      <c r="D26" s="8">
        <v>21</v>
      </c>
      <c r="E26" s="3"/>
      <c r="F26" s="3"/>
      <c r="G26" s="3"/>
      <c r="H26" s="3"/>
      <c r="I26" s="24"/>
      <c r="J26" s="25"/>
      <c r="K26" s="21" t="str">
        <f t="shared" si="0"/>
        <v>欠測</v>
      </c>
      <c r="L26" s="3"/>
    </row>
    <row r="27" spans="2:12" ht="14.25" customHeight="1">
      <c r="B27" s="14"/>
      <c r="C27" s="15"/>
      <c r="D27" s="8">
        <v>22</v>
      </c>
      <c r="E27" s="3"/>
      <c r="F27" s="3"/>
      <c r="G27" s="3"/>
      <c r="H27" s="3"/>
      <c r="I27" s="24"/>
      <c r="J27" s="25"/>
      <c r="K27" s="21" t="str">
        <f t="shared" si="0"/>
        <v>欠測</v>
      </c>
      <c r="L27" s="3"/>
    </row>
    <row r="28" spans="2:12" ht="14.25" customHeight="1">
      <c r="B28" s="14"/>
      <c r="C28" s="15"/>
      <c r="D28" s="8">
        <v>23</v>
      </c>
      <c r="E28" s="3"/>
      <c r="F28" s="3"/>
      <c r="G28" s="3"/>
      <c r="H28" s="3"/>
      <c r="I28" s="24"/>
      <c r="J28" s="25"/>
      <c r="K28" s="21" t="str">
        <f t="shared" si="0"/>
        <v>欠測</v>
      </c>
      <c r="L28" s="3"/>
    </row>
    <row r="29" spans="2:12" ht="14.25" customHeight="1">
      <c r="B29" s="14"/>
      <c r="C29" s="15"/>
      <c r="D29" s="8">
        <v>24</v>
      </c>
      <c r="E29" s="3"/>
      <c r="F29" s="3"/>
      <c r="G29" s="3"/>
      <c r="H29" s="3"/>
      <c r="I29" s="24"/>
      <c r="J29" s="25"/>
      <c r="K29" s="21" t="str">
        <f t="shared" si="0"/>
        <v>欠測</v>
      </c>
      <c r="L29" s="3"/>
    </row>
    <row r="30" spans="2:12" ht="14.25" customHeight="1">
      <c r="B30" s="14"/>
      <c r="C30" s="15"/>
      <c r="D30" s="8">
        <v>25</v>
      </c>
      <c r="E30" s="3"/>
      <c r="F30" s="3"/>
      <c r="G30" s="3"/>
      <c r="H30" s="3"/>
      <c r="I30" s="24"/>
      <c r="J30" s="25"/>
      <c r="K30" s="21" t="str">
        <f t="shared" si="0"/>
        <v>欠測</v>
      </c>
      <c r="L30" s="3"/>
    </row>
    <row r="31" spans="2:12" ht="14.25" customHeight="1">
      <c r="B31" s="14"/>
      <c r="C31" s="15"/>
      <c r="D31" s="8">
        <v>26</v>
      </c>
      <c r="E31" s="3"/>
      <c r="F31" s="3"/>
      <c r="G31" s="3"/>
      <c r="H31" s="3"/>
      <c r="I31" s="24"/>
      <c r="J31" s="25"/>
      <c r="K31" s="21" t="str">
        <f t="shared" si="0"/>
        <v>欠測</v>
      </c>
      <c r="L31" s="3"/>
    </row>
    <row r="32" spans="2:12" ht="14.25" customHeight="1">
      <c r="B32" s="14"/>
      <c r="C32" s="15"/>
      <c r="D32" s="8">
        <v>27</v>
      </c>
      <c r="E32" s="3"/>
      <c r="F32" s="3"/>
      <c r="G32" s="3"/>
      <c r="H32" s="3"/>
      <c r="I32" s="26"/>
      <c r="J32" s="27"/>
      <c r="K32" s="21" t="str">
        <f t="shared" si="0"/>
        <v>欠測</v>
      </c>
      <c r="L32" s="3"/>
    </row>
    <row r="33" spans="2:12" ht="14.25" customHeight="1">
      <c r="B33" s="14"/>
      <c r="C33" s="15"/>
      <c r="D33" s="8">
        <v>28</v>
      </c>
      <c r="E33" s="3"/>
      <c r="F33" s="3"/>
      <c r="G33" s="3"/>
      <c r="H33" s="3"/>
      <c r="I33" s="26"/>
      <c r="J33" s="25"/>
      <c r="K33" s="21" t="str">
        <f t="shared" si="0"/>
        <v>欠測</v>
      </c>
      <c r="L33" s="3"/>
    </row>
    <row r="34" spans="2:12" ht="14.25" customHeight="1">
      <c r="B34" s="14"/>
      <c r="C34" s="15"/>
      <c r="D34" s="8">
        <v>29</v>
      </c>
      <c r="E34" s="3"/>
      <c r="F34" s="3"/>
      <c r="G34" s="3"/>
      <c r="H34" s="3"/>
      <c r="I34" s="26"/>
      <c r="J34" s="25"/>
      <c r="K34" s="21" t="str">
        <f t="shared" si="0"/>
        <v>欠測</v>
      </c>
      <c r="L34" s="3"/>
    </row>
    <row r="35" spans="2:12" ht="14.25" customHeight="1">
      <c r="B35" s="14"/>
      <c r="C35" s="15"/>
      <c r="D35" s="8">
        <v>30</v>
      </c>
      <c r="E35" s="3"/>
      <c r="F35" s="3"/>
      <c r="G35" s="3"/>
      <c r="H35" s="3"/>
      <c r="I35" s="26"/>
      <c r="J35" s="25"/>
      <c r="K35" s="21" t="str">
        <f t="shared" si="0"/>
        <v>欠測</v>
      </c>
      <c r="L35" s="3"/>
    </row>
    <row r="36" spans="2:12" ht="14.25" customHeight="1">
      <c r="B36" s="16"/>
      <c r="C36" s="17"/>
      <c r="D36" s="8">
        <v>31</v>
      </c>
      <c r="E36" s="3"/>
      <c r="F36" s="3"/>
      <c r="G36" s="3"/>
      <c r="H36" s="3"/>
      <c r="I36" s="24"/>
      <c r="J36" s="23"/>
      <c r="K36" s="21" t="str">
        <f t="shared" si="0"/>
        <v>欠測</v>
      </c>
      <c r="L36" s="3"/>
    </row>
    <row r="39" spans="2:12" ht="48">
      <c r="B39" s="6" t="s">
        <v>0</v>
      </c>
      <c r="C39" s="6" t="s">
        <v>1</v>
      </c>
      <c r="D39" s="7" t="s">
        <v>10</v>
      </c>
      <c r="E39" s="7" t="s">
        <v>47</v>
      </c>
      <c r="F39" s="7" t="s">
        <v>11</v>
      </c>
      <c r="G39" s="39" t="s">
        <v>12</v>
      </c>
      <c r="H39" s="36"/>
      <c r="J39" s="5" t="s">
        <v>25</v>
      </c>
    </row>
    <row r="40" spans="2:12" ht="14.25" customHeight="1">
      <c r="B40" s="4">
        <f>'4月'!B6</f>
        <v>5</v>
      </c>
      <c r="C40" s="4">
        <v>12</v>
      </c>
      <c r="D40" s="4"/>
      <c r="E40" s="19" t="e">
        <f>ROUND((G40)/(F40)*1000,1)</f>
        <v>#DIV/0!</v>
      </c>
      <c r="F40" s="9" t="e">
        <f>ROUND(AVERAGE(J6:J36),0)</f>
        <v>#DIV/0!</v>
      </c>
      <c r="G40" s="37" t="e">
        <f>ROUND(AVERAGE(K6:K36),1)</f>
        <v>#DIV/0!</v>
      </c>
      <c r="H40" s="38"/>
    </row>
    <row r="42" spans="2:12" ht="38.25" customHeight="1">
      <c r="B42" s="39" t="s">
        <v>24</v>
      </c>
      <c r="C42" s="36"/>
      <c r="D42" s="36"/>
      <c r="E42" s="36"/>
      <c r="F42" s="22" t="s">
        <v>2</v>
      </c>
      <c r="G42" s="39" t="s">
        <v>50</v>
      </c>
      <c r="H42" s="39"/>
      <c r="I42" s="7" t="s">
        <v>7</v>
      </c>
      <c r="J42" s="7" t="s">
        <v>15</v>
      </c>
    </row>
    <row r="43" spans="2:12" ht="14.25" customHeight="1">
      <c r="B43" s="40" t="s">
        <v>13</v>
      </c>
      <c r="C43" s="40"/>
      <c r="D43" s="40"/>
      <c r="E43" s="40"/>
      <c r="F43" s="1" t="e">
        <f>MATCH(MAX(K6:K36),K6:K36,0)</f>
        <v>#N/A</v>
      </c>
      <c r="G43" s="42" t="e">
        <f ca="1">OFFSET(I6,F43-1,0)</f>
        <v>#N/A</v>
      </c>
      <c r="H43" s="42"/>
      <c r="I43" s="11" t="e">
        <f ca="1">ROUND(OFFSET(J6,F43-1,0),0)</f>
        <v>#N/A</v>
      </c>
      <c r="J43" s="10">
        <f>ROUND(MAX(K6:K36),1)</f>
        <v>0</v>
      </c>
    </row>
    <row r="44" spans="2:12" ht="14.25" customHeight="1">
      <c r="B44" s="40" t="s">
        <v>14</v>
      </c>
      <c r="C44" s="40"/>
      <c r="D44" s="40"/>
      <c r="E44" s="40"/>
      <c r="F44" s="1" t="e">
        <f>MATCH(MAX(J6:J36),J6:J36,0)</f>
        <v>#N/A</v>
      </c>
      <c r="G44" s="42" t="e">
        <f ca="1">OFFSET(I6,F44-1,0)</f>
        <v>#N/A</v>
      </c>
      <c r="H44" s="42"/>
      <c r="I44" s="11">
        <f>ROUND(MAX(J6:J36),0)</f>
        <v>0</v>
      </c>
      <c r="J44" s="10" t="e">
        <f ca="1">ROUND(OFFSET(K6,F44-1,0),1)</f>
        <v>#N/A</v>
      </c>
    </row>
    <row r="46" spans="2:12" ht="21.75" customHeight="1"/>
    <row r="47" spans="2:12" ht="21.75" customHeight="1"/>
    <row r="48" spans="2:12" ht="21.75" customHeight="1"/>
    <row r="49" ht="21.75" customHeight="1"/>
    <row r="50" ht="21.75" customHeight="1"/>
  </sheetData>
  <mergeCells count="14">
    <mergeCell ref="B2:L2"/>
    <mergeCell ref="B4:D4"/>
    <mergeCell ref="E4:E5"/>
    <mergeCell ref="F4:J4"/>
    <mergeCell ref="K4:K5"/>
    <mergeCell ref="L4:L5"/>
    <mergeCell ref="B44:E44"/>
    <mergeCell ref="G44:H44"/>
    <mergeCell ref="G39:H39"/>
    <mergeCell ref="G40:H40"/>
    <mergeCell ref="B42:E42"/>
    <mergeCell ref="G42:H42"/>
    <mergeCell ref="B43:E43"/>
    <mergeCell ref="G43:H43"/>
  </mergeCells>
  <phoneticPr fontId="1"/>
  <conditionalFormatting sqref="J6:J36">
    <cfRule type="cellIs" dxfId="11" priority="2" stopIfTrue="1" operator="equal">
      <formula>MAX($J$6:$J$36)</formula>
    </cfRule>
  </conditionalFormatting>
  <conditionalFormatting sqref="K6:K36">
    <cfRule type="cellIs" dxfId="10" priority="3" stopIfTrue="1" operator="equal">
      <formula>MAX($K$6:$K$36)</formula>
    </cfRule>
  </conditionalFormatting>
  <conditionalFormatting sqref="E6:J36 L6:L36 D40">
    <cfRule type="cellIs" dxfId="9" priority="1" stopIfTrue="1" operator="equal">
      <formula>""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入力不要（集計用）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公二</dc:creator>
  <cp:lastModifiedBy>admin</cp:lastModifiedBy>
  <cp:lastPrinted>2023-06-02T05:12:58Z</cp:lastPrinted>
  <dcterms:created xsi:type="dcterms:W3CDTF">2002-07-30T01:45:15Z</dcterms:created>
  <dcterms:modified xsi:type="dcterms:W3CDTF">2024-05-21T07:12:29Z</dcterms:modified>
</cp:coreProperties>
</file>