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221.161.111\minjushoko\03 民間住宅係\26終身建物賃貸借事業認可\20251001改正\"/>
    </mc:Choice>
  </mc:AlternateContent>
  <xr:revisionPtr revIDLastSave="0" documentId="13_ncr:1_{33F645DD-B63A-42D5-9636-060068CA90F0}" xr6:coauthVersionLast="47" xr6:coauthVersionMax="47" xr10:uidLastSave="{00000000-0000-0000-0000-000000000000}"/>
  <bookViews>
    <workbookView xWindow="1360" yWindow="200" windowWidth="17170" windowHeight="9860" tabRatio="510" xr2:uid="{5F685656-89C2-4757-9721-630C65A8646A}"/>
  </bookViews>
  <sheets>
    <sheet name="【準ずる基準】サ高住改修" sheetId="2" r:id="rId1"/>
  </sheets>
  <definedNames>
    <definedName name="_xlnm.Print_Area" localSheetId="0">【準ずる基準】サ高住改修!$B$2:$AC$191</definedName>
    <definedName name="_xlnm.Print_Titles" localSheetId="0">【準ずる基準】サ高住改修!$9:$9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1" i="2" l="1"/>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alcChain>
</file>

<file path=xl/sharedStrings.xml><?xml version="1.0" encoding="utf-8"?>
<sst xmlns="http://schemas.openxmlformats.org/spreadsheetml/2006/main" count="928" uniqueCount="283">
  <si>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</si>
  <si>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</si>
  <si>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</si>
  <si>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</si>
  <si>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</si>
  <si>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</si>
  <si>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</si>
  <si>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</si>
  <si>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</si>
  <si>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</si>
  <si>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</si>
  <si>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</si>
  <si>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階段</t>
  </si>
  <si>
    <t>便所</t>
  </si>
  <si>
    <t>立ち座りのためのものが設けられていること。</t>
  </si>
  <si>
    <t>浴室</t>
  </si>
  <si>
    <t>住戸から建物出入口、共用施設、他住戸その他の日常的に利用する空間に至る少なくとも一の経路上に存する共用廊下が、次に掲げる基準に適合していること。</t>
  </si>
  <si>
    <t>① 踏面が240mm以上であり、かつ、けあげの寸法の２倍と踏面の寸法の和が550mm以上650mm以下であること。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</si>
  <si>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</si>
  <si>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</si>
  <si>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</si>
  <si>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◎無し</t>
    <rPh sb="1" eb="2">
      <t>ナ</t>
    </rPh>
    <phoneticPr fontId="19"/>
  </si>
  <si>
    <t>●適合</t>
    <rPh sb="1" eb="3">
      <t>テキゴウ</t>
    </rPh>
    <phoneticPr fontId="19"/>
  </si>
  <si>
    <t>◆未達</t>
    <rPh sb="1" eb="2">
      <t>ミ</t>
    </rPh>
    <rPh sb="2" eb="3">
      <t>タツ</t>
    </rPh>
    <phoneticPr fontId="19"/>
  </si>
  <si>
    <t>▼矛盾</t>
    <rPh sb="1" eb="3">
      <t>ムジュン</t>
    </rPh>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</si>
  <si>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</si>
  <si>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</si>
  <si>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</si>
  <si>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</si>
  <si>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</si>
  <si>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</si>
  <si>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</si>
  <si>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</si>
  <si>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</si>
  <si>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</si>
  <si>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</si>
  <si>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</si>
  <si>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t>□</t>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</si>
  <si>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</si>
  <si>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</si>
  <si>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</si>
  <si>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</si>
  <si>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</si>
  <si>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</si>
  <si>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①～⑥該当なし</t>
    <rPh sb="3" eb="5">
      <t>ガイトウ</t>
    </rPh>
    <phoneticPr fontId="19"/>
  </si>
  <si>
    <t>４欄用</t>
    <rPh sb="1" eb="2">
      <t>ラン</t>
    </rPh>
    <rPh sb="2" eb="3">
      <t>ヨウ</t>
    </rPh>
    <phoneticPr fontId="19"/>
  </si>
  <si>
    <t>◎無段</t>
    <rPh sb="1" eb="2">
      <t>ム</t>
    </rPh>
    <rPh sb="2" eb="3">
      <t>ダン</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</si>
  <si>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</si>
  <si>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</si>
  <si>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</si>
  <si>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</si>
  <si>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</si>
  <si>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</si>
  <si>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</si>
  <si>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mm</t>
    <phoneticPr fontId="19"/>
  </si>
  <si>
    <t>なし</t>
    <phoneticPr fontId="19"/>
  </si>
  <si>
    <t>手すり：</t>
    <rPh sb="0" eb="1">
      <t>テ</t>
    </rPh>
    <phoneticPr fontId="19"/>
  </si>
  <si>
    <t>該当部位あり　左欄許容範囲内　→</t>
    <rPh sb="0" eb="2">
      <t>ガイトウ</t>
    </rPh>
    <rPh sb="2" eb="4">
      <t>ブイ</t>
    </rPh>
    <rPh sb="7" eb="8">
      <t>ヒダリ</t>
    </rPh>
    <rPh sb="8" eb="9">
      <t>ラン</t>
    </rPh>
    <rPh sb="9" eb="11">
      <t>キョヨウ</t>
    </rPh>
    <rPh sb="11" eb="14">
      <t>ハンイナイ</t>
    </rPh>
    <phoneticPr fontId="19"/>
  </si>
  <si>
    <t>左欄をみたして適合　→</t>
    <rPh sb="0" eb="1">
      <t>ヒダリ</t>
    </rPh>
    <rPh sb="1" eb="2">
      <t>ラン</t>
    </rPh>
    <rPh sb="7" eb="9">
      <t>テキゴウ</t>
    </rPh>
    <phoneticPr fontId="19"/>
  </si>
  <si>
    <t>左欄をみたさず非適合　→</t>
    <rPh sb="0" eb="1">
      <t>ヒダリ</t>
    </rPh>
    <rPh sb="1" eb="2">
      <t>ラン</t>
    </rPh>
    <rPh sb="7" eb="8">
      <t>ヒ</t>
    </rPh>
    <rPh sb="8" eb="10">
      <t>テキゴウ</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</si>
  <si>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</si>
  <si>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</si>
  <si>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</si>
  <si>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</si>
  <si>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</si>
  <si>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</si>
  <si>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ロ　蹴込みが30㎜以下であること。</t>
    <rPh sb="2" eb="4">
      <t>ケコ</t>
    </rPh>
    <rPh sb="9" eb="11">
      <t>イカ</t>
    </rPh>
    <phoneticPr fontId="19"/>
  </si>
  <si>
    <t>踏面の寸法</t>
    <rPh sb="0" eb="1">
      <t>フ</t>
    </rPh>
    <rPh sb="1" eb="2">
      <t>ヅラ</t>
    </rPh>
    <rPh sb="3" eb="5">
      <t>スンポウ</t>
    </rPh>
    <phoneticPr fontId="19"/>
  </si>
  <si>
    <t>踏面：</t>
    <rPh sb="0" eb="1">
      <t>フ</t>
    </rPh>
    <rPh sb="1" eb="2">
      <t>ヅラ</t>
    </rPh>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</si>
  <si>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</si>
  <si>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</si>
  <si>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</si>
  <si>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</si>
  <si>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</si>
  <si>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</si>
  <si>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</si>
  <si>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</si>
  <si>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</si>
  <si>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</si>
  <si>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</si>
  <si>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</si>
  <si>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</si>
  <si>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</si>
  <si>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</si>
  <si>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</si>
  <si>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</si>
  <si>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</si>
  <si>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勾配</t>
    <rPh sb="0" eb="2">
      <t>コウバイ</t>
    </rPh>
    <phoneticPr fontId="19"/>
  </si>
  <si>
    <t>勾配角度：</t>
    <rPh sb="0" eb="2">
      <t>コウバイ</t>
    </rPh>
    <rPh sb="2" eb="4">
      <t>カクド</t>
    </rPh>
    <phoneticPr fontId="19"/>
  </si>
  <si>
    <t>片側</t>
    <rPh sb="0" eb="2">
      <t>カタガワ</t>
    </rPh>
    <phoneticPr fontId="19"/>
  </si>
  <si>
    <t>両側</t>
    <rPh sb="0" eb="2">
      <t>リョウガワ</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</si>
  <si>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</si>
  <si>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</si>
  <si>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</si>
  <si>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</si>
  <si>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</si>
  <si>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</si>
  <si>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</si>
  <si>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</si>
  <si>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</si>
  <si>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</si>
  <si>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</si>
  <si>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</si>
  <si>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腰壁等の高さ</t>
    <rPh sb="0" eb="2">
      <t>コシカベ</t>
    </rPh>
    <rPh sb="2" eb="3">
      <t>トウ</t>
    </rPh>
    <rPh sb="4" eb="5">
      <t>タカ</t>
    </rPh>
    <phoneticPr fontId="19"/>
  </si>
  <si>
    <t>腰壁等：</t>
    <rPh sb="0" eb="1">
      <t>コシ</t>
    </rPh>
    <rPh sb="1" eb="2">
      <t>ヘキ</t>
    </rPh>
    <rPh sb="2" eb="3">
      <t>ナド</t>
    </rPh>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</si>
  <si>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</si>
  <si>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</si>
  <si>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</si>
  <si>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</si>
  <si>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</si>
  <si>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欄相互：</t>
    <rPh sb="0" eb="1">
      <t>ラン</t>
    </rPh>
    <rPh sb="1" eb="3">
      <t>ソウゴ</t>
    </rPh>
    <phoneticPr fontId="19"/>
  </si>
  <si>
    <t>該当する手すり子の間隔</t>
    <rPh sb="0" eb="2">
      <t>ガイトウ</t>
    </rPh>
    <phoneticPr fontId="19"/>
  </si>
  <si>
    <t>手すり子：</t>
    <rPh sb="0" eb="1">
      <t>テ</t>
    </rPh>
    <rPh sb="3" eb="4">
      <t>コ</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</si>
  <si>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</si>
  <si>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</si>
  <si>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</si>
  <si>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t>適合</t>
    <rPh sb="0" eb="2">
      <t>テキゴウ</t>
    </rPh>
    <phoneticPr fontId="19"/>
  </si>
  <si>
    <t>非適合</t>
    <rPh sb="0" eb="1">
      <t>ヒ</t>
    </rPh>
    <rPh sb="1" eb="3">
      <t>テキゴウ</t>
    </rPh>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</si>
  <si>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</si>
  <si>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</si>
  <si>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</si>
  <si>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</si>
  <si>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</si>
  <si>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</si>
  <si>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</si>
  <si>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</si>
  <si>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</si>
  <si>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</si>
  <si>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</si>
  <si>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</si>
  <si>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</si>
  <si>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</si>
  <si>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</si>
  <si>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</si>
  <si>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</si>
  <si>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</si>
  <si>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</si>
  <si>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</si>
  <si>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</si>
  <si>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</si>
  <si>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</si>
  <si>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</si>
  <si>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</si>
  <si>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</si>
  <si>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</si>
  <si>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</si>
  <si>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</si>
  <si>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</si>
  <si>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</si>
  <si>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</si>
  <si>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</si>
  <si>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</si>
  <si>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</si>
  <si>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</si>
  <si>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</si>
  <si>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</si>
  <si>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</si>
  <si>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</si>
  <si>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</si>
  <si>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</si>
  <si>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</si>
  <si>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</si>
  <si>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</si>
  <si>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</si>
  <si>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</si>
  <si>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</si>
  <si>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</si>
  <si>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</si>
  <si>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</si>
  <si>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</si>
  <si>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</si>
  <si>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</si>
  <si>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</si>
  <si>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</si>
  <si>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</si>
  <si>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</si>
  <si>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</si>
  <si>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</si>
  <si>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</si>
  <si>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</si>
  <si>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</si>
  <si>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</si>
  <si>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</si>
  <si>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</si>
  <si>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</si>
  <si>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</si>
  <si>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</si>
  <si>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</si>
  <si>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</si>
  <si>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</si>
  <si>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</si>
  <si>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</si>
  <si>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</si>
  <si>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</si>
  <si>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</si>
  <si>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</si>
  <si>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</si>
  <si>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</si>
  <si>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</si>
  <si>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</si>
  <si>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</si>
  <si>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</si>
  <si>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</si>
  <si>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</si>
  <si>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</si>
  <si>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</si>
  <si>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</si>
  <si>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</si>
  <si>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</si>
  <si>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</si>
  <si>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</si>
  <si>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</si>
  <si>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</si>
  <si>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</si>
  <si>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</si>
  <si>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</si>
  <si>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</si>
  <si>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</si>
  <si>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</si>
  <si>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</si>
  <si>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</si>
  <si>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</si>
  <si>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</si>
  <si>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</si>
  <si>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</si>
  <si>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</si>
  <si>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</si>
  <si>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</si>
  <si>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</si>
  <si>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</si>
  <si>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</si>
  <si>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</si>
  <si>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</si>
  <si>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</si>
  <si>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</si>
  <si>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</si>
  <si>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</si>
  <si>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</si>
  <si>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住戸内にバルコニーなし</t>
    <rPh sb="0" eb="2">
      <t>ジュウコ</t>
    </rPh>
    <rPh sb="2" eb="3">
      <t>ナイ</t>
    </rPh>
    <phoneticPr fontId="19"/>
  </si>
  <si>
    <t>便所</t>
    <phoneticPr fontId="19"/>
  </si>
  <si>
    <t>浴室</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</si>
  <si>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</si>
  <si>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</si>
  <si>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</si>
  <si>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</si>
  <si>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</si>
  <si>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</si>
  <si>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</si>
  <si>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</si>
  <si>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</si>
  <si>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</si>
  <si>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</si>
  <si>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</si>
  <si>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</si>
  <si>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</si>
  <si>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</si>
  <si>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</si>
  <si>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</si>
  <si>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</si>
  <si>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</si>
  <si>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</si>
  <si>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</si>
  <si>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</si>
  <si>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</si>
  <si>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</si>
  <si>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</si>
  <si>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</si>
  <si>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</si>
  <si>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</si>
  <si>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</si>
  <si>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</si>
  <si>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</si>
  <si>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</si>
  <si>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</si>
  <si>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</si>
  <si>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</si>
  <si>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</si>
  <si>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</si>
  <si>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</si>
  <si>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</si>
  <si>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</si>
  <si>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</si>
  <si>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別紙２②</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</si>
</sst>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エラー&quot;;"/>
    <numFmt numFmtId="178" formatCode="0.000_ "/>
    <numFmt numFmtId="179" formatCode="0.00&quot;゜&quot;\ "/>
    <numFmt numFmtId="180" formatCode="&quot;1/&quot;0&quot;以下&quot;"/>
  </numFmts>
  <fonts count="5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0"/>
      <name val="ＭＳ Ｐゴシック"/>
      <family val="3"/>
      <charset val="128"/>
    </font>
    <font>
      <sz val="8"/>
      <name val="ＭＳ 明朝"/>
      <family val="1"/>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9"/>
      <name val="ＭＳ 明朝"/>
      <family val="1"/>
      <charset val="128"/>
    </font>
    <font>
      <sz val="11"/>
      <name val="ＭＳ Ｐゴシック"/>
      <family val="3"/>
      <charset val="128"/>
      <scheme val="minor"/>
    </font>
    <font>
      <strike/>
      <sz val="1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0" fillId="0" borderId="0">
      <alignment vertical="center"/>
    </xf>
    <xf numFmtId="0" fontId="17" fillId="0" borderId="0">
      <alignment vertical="center"/>
    </xf>
    <xf numFmtId="0" fontId="18" fillId="4" borderId="0" applyNumberFormat="0" applyBorder="0" applyAlignment="0" applyProtection="0">
      <alignment vertical="center"/>
    </xf>
  </cellStyleXfs>
  <cellXfs count="493">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2"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2" fillId="0" borderId="0" xfId="42" applyFont="1" applyAlignment="1">
      <alignment horizontal="right" vertical="center"/>
    </xf>
    <xf numFmtId="0" fontId="23" fillId="0" borderId="0" xfId="42" applyFont="1" applyAlignment="1">
      <alignment vertical="center"/>
    </xf>
    <xf numFmtId="0" fontId="23" fillId="0" borderId="0" xfId="42" applyFont="1">
      <alignment vertical="center"/>
    </xf>
    <xf numFmtId="0" fontId="22" fillId="0" borderId="0" xfId="42" applyFont="1">
      <alignment vertical="center"/>
    </xf>
    <xf numFmtId="0" fontId="21" fillId="0" borderId="0" xfId="42" applyFont="1">
      <alignment vertical="center"/>
    </xf>
    <xf numFmtId="0" fontId="25"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6" fillId="0" borderId="15" xfId="42" applyFont="1" applyBorder="1" applyAlignment="1">
      <alignment horizontal="right" vertical="center"/>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7" fillId="0" borderId="17" xfId="42" applyFont="1" applyBorder="1" applyAlignment="1">
      <alignment vertical="center"/>
    </xf>
    <xf numFmtId="0" fontId="27" fillId="0" borderId="15" xfId="42" applyFont="1" applyBorder="1" applyAlignment="1">
      <alignment vertical="center"/>
    </xf>
    <xf numFmtId="0" fontId="26" fillId="0" borderId="0" xfId="42" applyFont="1" applyBorder="1" applyAlignment="1">
      <alignment horizontal="left" vertical="center"/>
    </xf>
    <xf numFmtId="0" fontId="26" fillId="0" borderId="0" xfId="42" applyFont="1" applyBorder="1" applyAlignment="1">
      <alignment horizontal="right" vertical="center"/>
    </xf>
    <xf numFmtId="0" fontId="27" fillId="24" borderId="19" xfId="42" applyFont="1" applyFill="1" applyBorder="1" applyAlignment="1">
      <alignment horizontal="right" vertical="center"/>
    </xf>
    <xf numFmtId="0" fontId="17" fillId="0" borderId="23" xfId="42" applyFont="1" applyBorder="1">
      <alignment vertical="center"/>
    </xf>
    <xf numFmtId="0" fontId="23" fillId="0" borderId="23" xfId="42" applyFont="1" applyBorder="1" applyAlignment="1">
      <alignment vertical="center"/>
    </xf>
    <xf numFmtId="0" fontId="23" fillId="0" borderId="0" xfId="42" applyFont="1" applyBorder="1" applyAlignment="1">
      <alignment vertical="center"/>
    </xf>
    <xf numFmtId="0" fontId="23" fillId="0" borderId="23" xfId="42" applyFont="1" applyBorder="1">
      <alignment vertical="center"/>
    </xf>
    <xf numFmtId="0" fontId="17" fillId="0" borderId="23" xfId="42" applyFont="1" applyBorder="1" applyAlignment="1">
      <alignment vertical="center"/>
    </xf>
    <xf numFmtId="0" fontId="26" fillId="0" borderId="20" xfId="42" applyFont="1" applyBorder="1" applyAlignment="1">
      <alignment horizontal="right" vertical="center"/>
    </xf>
    <xf numFmtId="0" fontId="27" fillId="0" borderId="19" xfId="42" applyFont="1" applyFill="1" applyBorder="1" applyAlignment="1">
      <alignment horizontal="right" vertical="center"/>
    </xf>
    <xf numFmtId="0" fontId="26"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6" fillId="0" borderId="20" xfId="42" applyFont="1" applyBorder="1" applyAlignment="1">
      <alignment horizontal="right" vertical="center" shrinkToFit="1"/>
    </xf>
    <xf numFmtId="0" fontId="26" fillId="0" borderId="0" xfId="42" applyFont="1" applyBorder="1" applyAlignment="1">
      <alignment horizontal="right" vertical="center" shrinkToFit="1"/>
    </xf>
    <xf numFmtId="0" fontId="26" fillId="24" borderId="24" xfId="42" applyFont="1" applyFill="1" applyBorder="1" applyAlignment="1">
      <alignment horizontal="right" vertical="center"/>
    </xf>
    <xf numFmtId="0" fontId="26" fillId="0" borderId="24" xfId="42" applyFont="1" applyBorder="1" applyAlignment="1">
      <alignment horizontal="left" vertical="center"/>
    </xf>
    <xf numFmtId="0" fontId="26" fillId="0" borderId="25" xfId="42" applyFont="1" applyBorder="1" applyAlignment="1">
      <alignment horizontal="left" vertical="center"/>
    </xf>
    <xf numFmtId="0" fontId="23" fillId="0" borderId="0" xfId="42" applyFont="1" applyBorder="1">
      <alignment vertical="center"/>
    </xf>
    <xf numFmtId="0" fontId="26" fillId="24" borderId="0" xfId="42" applyFont="1" applyFill="1" applyBorder="1" applyAlignment="1">
      <alignment horizontal="right" vertical="center"/>
    </xf>
    <xf numFmtId="0" fontId="26" fillId="24" borderId="28" xfId="42" applyFont="1" applyFill="1" applyBorder="1" applyAlignment="1">
      <alignment horizontal="right" vertical="center"/>
    </xf>
    <xf numFmtId="0" fontId="27" fillId="0" borderId="28" xfId="42" applyFont="1" applyBorder="1" applyAlignment="1">
      <alignment vertical="center"/>
    </xf>
    <xf numFmtId="0" fontId="27" fillId="0" borderId="24" xfId="42" applyFont="1" applyBorder="1" applyAlignment="1">
      <alignment vertical="center"/>
    </xf>
    <xf numFmtId="0" fontId="24" fillId="0" borderId="25" xfId="42" applyFont="1" applyFill="1" applyBorder="1" applyAlignment="1">
      <alignment horizontal="right" vertical="top"/>
    </xf>
    <xf numFmtId="0" fontId="27" fillId="0" borderId="21" xfId="42" applyFont="1" applyBorder="1" applyAlignment="1">
      <alignment vertical="center"/>
    </xf>
    <xf numFmtId="0" fontId="26" fillId="0" borderId="28" xfId="42" applyFont="1" applyBorder="1" applyAlignment="1">
      <alignment horizontal="left" vertical="center"/>
    </xf>
    <xf numFmtId="0" fontId="26" fillId="0" borderId="29" xfId="42" applyFont="1" applyBorder="1" applyAlignment="1">
      <alignment horizontal="left" vertical="center"/>
    </xf>
    <xf numFmtId="0" fontId="27" fillId="0" borderId="28" xfId="42" applyFont="1" applyFill="1" applyBorder="1" applyAlignment="1">
      <alignment horizontal="right" vertical="center"/>
    </xf>
    <xf numFmtId="0" fontId="27" fillId="0" borderId="29" xfId="42" applyFont="1" applyFill="1" applyBorder="1" applyAlignment="1">
      <alignment vertical="center"/>
    </xf>
    <xf numFmtId="0" fontId="27" fillId="0" borderId="35" xfId="42" applyFont="1" applyFill="1" applyBorder="1" applyAlignment="1">
      <alignment vertical="center"/>
    </xf>
    <xf numFmtId="0" fontId="27" fillId="0" borderId="24" xfId="42" applyFont="1" applyFill="1" applyBorder="1" applyAlignment="1">
      <alignment vertical="center"/>
    </xf>
    <xf numFmtId="0" fontId="27" fillId="0" borderId="24"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21" xfId="42" applyFont="1" applyFill="1" applyBorder="1" applyAlignment="1">
      <alignment horizontal="left" vertical="center"/>
    </xf>
    <xf numFmtId="0" fontId="27" fillId="0" borderId="21" xfId="42" applyFont="1" applyFill="1" applyBorder="1" applyAlignment="1">
      <alignment vertical="center"/>
    </xf>
    <xf numFmtId="0" fontId="26" fillId="0" borderId="28" xfId="42" applyFont="1" applyFill="1" applyBorder="1" applyAlignment="1">
      <alignment horizontal="right" vertical="center"/>
    </xf>
    <xf numFmtId="0" fontId="26" fillId="0" borderId="28" xfId="42" applyFont="1" applyFill="1" applyBorder="1" applyAlignment="1">
      <alignment horizontal="left" vertical="center"/>
    </xf>
    <xf numFmtId="0" fontId="26" fillId="0" borderId="29" xfId="42" applyFont="1" applyFill="1" applyBorder="1" applyAlignment="1">
      <alignment horizontal="left" vertical="center"/>
    </xf>
    <xf numFmtId="0" fontId="26" fillId="0" borderId="24" xfId="42" applyFont="1" applyFill="1" applyBorder="1" applyAlignment="1">
      <alignment horizontal="right" vertical="center"/>
    </xf>
    <xf numFmtId="0" fontId="26" fillId="0" borderId="24" xfId="42" applyFont="1" applyFill="1" applyBorder="1" applyAlignment="1">
      <alignment horizontal="left" vertical="center"/>
    </xf>
    <xf numFmtId="0" fontId="26" fillId="0" borderId="25" xfId="42" applyFont="1" applyFill="1" applyBorder="1" applyAlignment="1">
      <alignment horizontal="left" vertical="center"/>
    </xf>
    <xf numFmtId="0" fontId="23" fillId="0" borderId="0" xfId="42" applyFont="1" applyAlignment="1">
      <alignment horizontal="right" vertical="center"/>
    </xf>
    <xf numFmtId="0" fontId="17" fillId="0" borderId="0" xfId="42" applyFont="1" applyBorder="1" applyAlignment="1">
      <alignment vertical="center" shrinkToFit="1"/>
    </xf>
    <xf numFmtId="0" fontId="17" fillId="0" borderId="0" xfId="42" applyFont="1" applyFill="1">
      <alignment vertical="center"/>
    </xf>
    <xf numFmtId="0" fontId="17" fillId="0" borderId="0" xfId="42" applyFont="1" applyFill="1" applyAlignment="1">
      <alignment vertical="center"/>
    </xf>
    <xf numFmtId="0" fontId="27" fillId="0" borderId="35" xfId="42" applyFont="1" applyBorder="1" applyAlignment="1">
      <alignment vertical="center"/>
    </xf>
    <xf numFmtId="0" fontId="26" fillId="0" borderId="10" xfId="42" applyFont="1" applyBorder="1" applyAlignment="1">
      <alignment horizontal="left" vertical="center"/>
    </xf>
    <xf numFmtId="0" fontId="26" fillId="0" borderId="41" xfId="42" applyFont="1" applyBorder="1" applyAlignment="1">
      <alignment horizontal="left" vertical="center"/>
    </xf>
    <xf numFmtId="0" fontId="27" fillId="0" borderId="42" xfId="42" applyFont="1" applyBorder="1" applyAlignment="1">
      <alignment vertical="center"/>
    </xf>
    <xf numFmtId="0" fontId="27" fillId="0" borderId="10" xfId="42" applyFont="1" applyBorder="1" applyAlignment="1">
      <alignment vertical="center"/>
    </xf>
    <xf numFmtId="0" fontId="26" fillId="24" borderId="15" xfId="42" applyFont="1" applyFill="1" applyBorder="1" applyAlignment="1">
      <alignment horizontal="right" vertical="center"/>
    </xf>
    <xf numFmtId="0" fontId="26" fillId="0" borderId="10" xfId="42" applyFont="1" applyFill="1" applyBorder="1" applyAlignment="1">
      <alignment horizontal="right" vertical="center"/>
    </xf>
    <xf numFmtId="0" fontId="22" fillId="0" borderId="0" xfId="42" applyFont="1" applyBorder="1" applyAlignment="1">
      <alignment horizontal="center" vertical="center"/>
    </xf>
    <xf numFmtId="178" fontId="29" fillId="0" borderId="0" xfId="42" applyNumberFormat="1" applyFont="1" applyAlignment="1"/>
    <xf numFmtId="0" fontId="23" fillId="0" borderId="0" xfId="42" quotePrefix="1" applyFont="1" applyAlignment="1">
      <alignment horizontal="right" vertical="top"/>
    </xf>
    <xf numFmtId="0" fontId="23" fillId="0" borderId="0" xfId="42" applyFont="1" applyBorder="1" applyAlignment="1">
      <alignment horizontal="right" vertical="center"/>
    </xf>
    <xf numFmtId="0" fontId="23" fillId="0" borderId="23" xfId="42" applyFont="1" applyBorder="1" applyAlignment="1">
      <alignment vertical="center" shrinkToFit="1"/>
    </xf>
    <xf numFmtId="0" fontId="26" fillId="24" borderId="15" xfId="42" applyFont="1" applyFill="1" applyBorder="1" applyAlignment="1">
      <alignment horizontal="right" vertical="center" shrinkToFit="1"/>
    </xf>
    <xf numFmtId="0" fontId="26" fillId="0" borderId="15" xfId="42" applyFont="1" applyFill="1" applyBorder="1" applyAlignment="1">
      <alignment horizontal="left" vertical="center"/>
    </xf>
    <xf numFmtId="0" fontId="26" fillId="0" borderId="16" xfId="42" applyFont="1" applyFill="1" applyBorder="1" applyAlignment="1">
      <alignment horizontal="left" vertical="center"/>
    </xf>
    <xf numFmtId="0" fontId="27" fillId="0" borderId="17" xfId="42" applyFont="1" applyFill="1" applyBorder="1" applyAlignment="1">
      <alignment vertical="center"/>
    </xf>
    <xf numFmtId="0" fontId="27" fillId="0" borderId="15" xfId="42" applyFont="1" applyFill="1" applyBorder="1" applyAlignment="1">
      <alignment vertical="center"/>
    </xf>
    <xf numFmtId="0" fontId="26" fillId="24" borderId="0" xfId="42" applyFont="1" applyFill="1" applyBorder="1" applyAlignment="1">
      <alignment horizontal="right" vertical="center" shrinkToFit="1"/>
    </xf>
    <xf numFmtId="0" fontId="26"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6" fillId="0" borderId="43" xfId="42" applyFont="1" applyFill="1" applyBorder="1" applyAlignment="1">
      <alignment horizontal="left" vertical="center"/>
    </xf>
    <xf numFmtId="0" fontId="24" fillId="0" borderId="21" xfId="42" applyFont="1" applyFill="1" applyBorder="1" applyAlignment="1">
      <alignment horizontal="right" vertical="top"/>
    </xf>
    <xf numFmtId="179" fontId="23" fillId="0" borderId="23" xfId="42" applyNumberFormat="1" applyFont="1" applyBorder="1" applyAlignment="1">
      <alignment horizontal="left" vertical="center"/>
    </xf>
    <xf numFmtId="0" fontId="27" fillId="0" borderId="37" xfId="42" applyFont="1" applyBorder="1" applyAlignment="1">
      <alignment vertical="center"/>
    </xf>
    <xf numFmtId="0" fontId="26" fillId="0" borderId="20" xfId="42" applyFont="1" applyFill="1" applyBorder="1" applyAlignment="1">
      <alignment horizontal="right" vertical="center"/>
    </xf>
    <xf numFmtId="0" fontId="26" fillId="0" borderId="44" xfId="42" applyFont="1" applyFill="1" applyBorder="1" applyAlignment="1">
      <alignment horizontal="left" vertical="center"/>
    </xf>
    <xf numFmtId="0" fontId="26" fillId="24" borderId="10" xfId="42" applyFont="1" applyFill="1" applyBorder="1" applyAlignment="1">
      <alignment horizontal="right" vertical="center"/>
    </xf>
    <xf numFmtId="0" fontId="26" fillId="0" borderId="24" xfId="42" applyFont="1" applyFill="1" applyBorder="1" applyAlignment="1">
      <alignment horizontal="right" vertical="center" shrinkToFit="1"/>
    </xf>
    <xf numFmtId="0" fontId="26" fillId="0" borderId="24" xfId="42" applyFont="1" applyFill="1" applyBorder="1" applyAlignment="1">
      <alignment horizontal="left" vertical="center" shrinkToFit="1"/>
    </xf>
    <xf numFmtId="0" fontId="26" fillId="24" borderId="24" xfId="42" applyFont="1" applyFill="1" applyBorder="1" applyAlignment="1">
      <alignment horizontal="right" vertical="center" shrinkToFit="1"/>
    </xf>
    <xf numFmtId="0" fontId="27" fillId="24" borderId="35" xfId="42" applyFont="1" applyFill="1" applyBorder="1" applyAlignment="1">
      <alignment horizontal="right" vertical="center"/>
    </xf>
    <xf numFmtId="0" fontId="26" fillId="0" borderId="25" xfId="42" applyFont="1" applyFill="1" applyBorder="1" applyAlignment="1">
      <alignment horizontal="left" vertical="center" shrinkToFit="1"/>
    </xf>
    <xf numFmtId="0" fontId="17" fillId="0" borderId="24" xfId="42" applyFont="1" applyFill="1" applyBorder="1">
      <alignment vertical="center"/>
    </xf>
    <xf numFmtId="0" fontId="28" fillId="0" borderId="24" xfId="42" applyFont="1" applyFill="1" applyBorder="1" applyAlignment="1">
      <alignment vertical="center"/>
    </xf>
    <xf numFmtId="180" fontId="23" fillId="0" borderId="23" xfId="42" applyNumberFormat="1" applyFont="1" applyBorder="1" applyAlignment="1">
      <alignment horizontal="left" vertical="center"/>
    </xf>
    <xf numFmtId="0" fontId="27" fillId="0" borderId="29" xfId="42" applyFont="1" applyBorder="1" applyAlignment="1">
      <alignment vertical="center"/>
    </xf>
    <xf numFmtId="0" fontId="26" fillId="24" borderId="20" xfId="42" applyFont="1" applyFill="1" applyBorder="1" applyAlignment="1">
      <alignment horizontal="right" vertical="center"/>
    </xf>
    <xf numFmtId="0" fontId="28" fillId="0" borderId="28" xfId="42" applyFont="1" applyFill="1" applyBorder="1" applyAlignment="1">
      <alignment vertical="center"/>
    </xf>
    <xf numFmtId="0" fontId="26" fillId="0" borderId="0" xfId="42" applyFont="1" applyFill="1" applyBorder="1" applyAlignment="1">
      <alignment horizontal="right" vertical="center" shrinkToFit="1"/>
    </xf>
    <xf numFmtId="0" fontId="26" fillId="0" borderId="10" xfId="42" applyFont="1" applyFill="1" applyBorder="1" applyAlignment="1">
      <alignment horizontal="left" vertical="center"/>
    </xf>
    <xf numFmtId="0" fontId="27" fillId="0" borderId="25" xfId="42" applyFont="1" applyBorder="1" applyAlignment="1">
      <alignment vertical="center"/>
    </xf>
    <xf numFmtId="0" fontId="26" fillId="0" borderId="44" xfId="42" applyFont="1" applyFill="1" applyBorder="1" applyAlignment="1">
      <alignment horizontal="right" vertical="center"/>
    </xf>
    <xf numFmtId="0" fontId="31" fillId="0" borderId="0" xfId="42" applyFont="1" applyAlignment="1">
      <alignment horizontal="left" vertical="center" indent="1"/>
    </xf>
    <xf numFmtId="0" fontId="22" fillId="0" borderId="0" xfId="42" applyFont="1" applyBorder="1">
      <alignment vertical="center"/>
    </xf>
    <xf numFmtId="0" fontId="22" fillId="0" borderId="0" xfId="42" applyFont="1" applyBorder="1" applyAlignment="1">
      <alignment vertical="center"/>
    </xf>
    <xf numFmtId="0" fontId="33"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8" fillId="0" borderId="23" xfId="42" applyFont="1" applyBorder="1" applyAlignment="1">
      <alignment horizontal="center" vertical="center"/>
    </xf>
    <xf numFmtId="49" fontId="28" fillId="0" borderId="48" xfId="42" applyNumberFormat="1" applyFont="1" applyBorder="1" applyAlignment="1">
      <alignment horizontal="center" vertical="center"/>
    </xf>
    <xf numFmtId="0" fontId="24" fillId="0" borderId="21" xfId="42" applyFont="1" applyFill="1" applyBorder="1" applyAlignment="1">
      <alignment horizontal="right" vertical="center"/>
    </xf>
    <xf numFmtId="0" fontId="17" fillId="0" borderId="0" xfId="42" applyFont="1" applyFill="1" applyBorder="1">
      <alignment vertical="center"/>
    </xf>
    <xf numFmtId="0" fontId="23" fillId="0" borderId="24" xfId="42" applyFont="1" applyBorder="1">
      <alignment vertical="center"/>
    </xf>
    <xf numFmtId="0" fontId="17" fillId="0" borderId="0" xfId="42" applyFont="1" applyFill="1" applyBorder="1" applyAlignment="1">
      <alignment vertical="center"/>
    </xf>
    <xf numFmtId="0" fontId="26" fillId="0" borderId="32" xfId="42" applyFont="1" applyFill="1" applyBorder="1" applyAlignment="1">
      <alignment horizontal="left" vertical="center" shrinkToFit="1"/>
    </xf>
    <xf numFmtId="0" fontId="26" fillId="0" borderId="31" xfId="42" applyFont="1" applyFill="1" applyBorder="1" applyAlignment="1">
      <alignment horizontal="left" vertical="center" shrinkToFit="1"/>
    </xf>
    <xf numFmtId="0" fontId="26" fillId="0" borderId="31" xfId="42" applyFont="1" applyFill="1" applyBorder="1" applyAlignment="1">
      <alignment horizontal="right" vertical="center" shrinkToFit="1"/>
    </xf>
    <xf numFmtId="0" fontId="26" fillId="0" borderId="27" xfId="42" applyFont="1" applyFill="1" applyBorder="1" applyAlignment="1">
      <alignment horizontal="right" vertical="center" shrinkToFit="1"/>
    </xf>
    <xf numFmtId="0" fontId="27" fillId="0" borderId="31" xfId="42" applyFont="1" applyFill="1" applyBorder="1" applyAlignment="1">
      <alignment vertical="center"/>
    </xf>
    <xf numFmtId="0" fontId="27" fillId="0" borderId="33" xfId="42" applyFont="1" applyFill="1" applyBorder="1" applyAlignment="1">
      <alignment vertical="center"/>
    </xf>
    <xf numFmtId="0" fontId="26" fillId="0" borderId="32" xfId="42" applyFont="1" applyFill="1" applyBorder="1" applyAlignment="1">
      <alignment horizontal="left" vertical="center"/>
    </xf>
    <xf numFmtId="0" fontId="26" fillId="0" borderId="31" xfId="42" applyFont="1" applyFill="1" applyBorder="1" applyAlignment="1">
      <alignment horizontal="left" vertical="center"/>
    </xf>
    <xf numFmtId="0" fontId="24" fillId="0" borderId="16" xfId="42" applyFont="1" applyFill="1" applyBorder="1" applyAlignment="1">
      <alignment horizontal="right" vertical="top"/>
    </xf>
    <xf numFmtId="0" fontId="23" fillId="0" borderId="0" xfId="42" applyFont="1" applyBorder="1" applyAlignment="1">
      <alignment vertical="center" shrinkToFit="1"/>
    </xf>
    <xf numFmtId="0" fontId="27" fillId="0" borderId="49" xfId="42" applyFont="1" applyBorder="1" applyAlignment="1">
      <alignment vertical="center" wrapText="1"/>
    </xf>
    <xf numFmtId="0" fontId="27" fillId="24" borderId="24" xfId="42" applyFont="1" applyFill="1" applyBorder="1" applyAlignment="1">
      <alignment horizontal="right" vertical="center"/>
    </xf>
    <xf numFmtId="0" fontId="27" fillId="0" borderId="32" xfId="42" applyFont="1" applyFill="1" applyBorder="1" applyAlignment="1">
      <alignment vertical="center" shrinkToFit="1"/>
    </xf>
    <xf numFmtId="0" fontId="27" fillId="0" borderId="31" xfId="42" applyFont="1" applyFill="1" applyBorder="1" applyAlignment="1">
      <alignment vertical="center" shrinkToFit="1"/>
    </xf>
    <xf numFmtId="0" fontId="27" fillId="24" borderId="31" xfId="42" applyFont="1" applyFill="1" applyBorder="1" applyAlignment="1">
      <alignment horizontal="right" vertical="center"/>
    </xf>
    <xf numFmtId="0" fontId="27" fillId="24" borderId="33" xfId="42" applyFont="1" applyFill="1" applyBorder="1" applyAlignment="1">
      <alignment horizontal="right" vertical="center"/>
    </xf>
    <xf numFmtId="0" fontId="35" fillId="0" borderId="0" xfId="42" applyFont="1" applyAlignment="1">
      <alignment horizontal="left" vertical="center" wrapText="1"/>
    </xf>
    <xf numFmtId="0" fontId="40" fillId="0" borderId="0" xfId="41" applyBorder="1" applyAlignment="1">
      <alignment vertical="center"/>
    </xf>
    <xf numFmtId="0" fontId="17" fillId="0" borderId="11" xfId="42" applyFont="1" applyFill="1" applyBorder="1" applyAlignment="1">
      <alignment horizontal="right" vertical="center"/>
    </xf>
    <xf numFmtId="0" fontId="36" fillId="0" borderId="11" xfId="42" applyFont="1" applyFill="1" applyBorder="1" applyAlignment="1">
      <alignment horizontal="right" vertical="center"/>
    </xf>
    <xf numFmtId="0" fontId="34" fillId="0" borderId="0" xfId="41" applyFont="1" applyBorder="1" applyAlignment="1">
      <alignment vertical="center"/>
    </xf>
    <xf numFmtId="0" fontId="17" fillId="0" borderId="50" xfId="42" applyFont="1" applyBorder="1" applyAlignment="1">
      <alignment horizontal="center" vertical="center"/>
    </xf>
    <xf numFmtId="0" fontId="17" fillId="0" borderId="24" xfId="42" applyFont="1" applyBorder="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42" fillId="27" borderId="11" xfId="42" applyFont="1" applyFill="1" applyBorder="1" applyAlignment="1">
      <alignment vertical="center"/>
    </xf>
    <xf numFmtId="0" fontId="17" fillId="27" borderId="13" xfId="42" applyFont="1" applyFill="1" applyBorder="1" applyAlignment="1">
      <alignment vertical="center"/>
    </xf>
    <xf numFmtId="0" fontId="17" fillId="27" borderId="13" xfId="42" applyFont="1" applyFill="1" applyBorder="1" applyAlignment="1">
      <alignment vertical="top"/>
    </xf>
    <xf numFmtId="0" fontId="26" fillId="27" borderId="13" xfId="42" applyFont="1" applyFill="1" applyBorder="1">
      <alignment vertical="center"/>
    </xf>
    <xf numFmtId="0" fontId="26" fillId="27" borderId="13" xfId="42" applyFont="1" applyFill="1" applyBorder="1" applyAlignment="1">
      <alignment vertical="center"/>
    </xf>
    <xf numFmtId="0" fontId="26" fillId="27" borderId="14" xfId="42" applyFont="1" applyFill="1" applyBorder="1">
      <alignment vertical="center"/>
    </xf>
    <xf numFmtId="0" fontId="17" fillId="29" borderId="13" xfId="42" applyFont="1" applyFill="1" applyBorder="1" applyAlignment="1">
      <alignment vertical="top"/>
    </xf>
    <xf numFmtId="0" fontId="26" fillId="29" borderId="13" xfId="42" applyFont="1" applyFill="1" applyBorder="1">
      <alignment vertical="center"/>
    </xf>
    <xf numFmtId="0" fontId="26" fillId="29" borderId="13" xfId="42" applyFont="1" applyFill="1" applyBorder="1" applyAlignment="1">
      <alignment vertical="center"/>
    </xf>
    <xf numFmtId="0" fontId="26" fillId="29" borderId="14" xfId="42" applyFont="1" applyFill="1" applyBorder="1">
      <alignment vertical="center"/>
    </xf>
    <xf numFmtId="0" fontId="26" fillId="29" borderId="13" xfId="42" applyFont="1" applyFill="1" applyBorder="1" applyAlignment="1">
      <alignment horizontal="left" vertical="center" indent="1"/>
    </xf>
    <xf numFmtId="0" fontId="26" fillId="29" borderId="13" xfId="42" applyFont="1" applyFill="1" applyBorder="1" applyAlignment="1">
      <alignment horizontal="center" vertical="center"/>
    </xf>
    <xf numFmtId="0" fontId="26" fillId="29" borderId="14" xfId="42" applyFont="1" applyFill="1" applyBorder="1" applyAlignment="1">
      <alignment horizontal="center" vertical="center"/>
    </xf>
    <xf numFmtId="0" fontId="17" fillId="30" borderId="12" xfId="42" applyFont="1" applyFill="1" applyBorder="1" applyAlignment="1">
      <alignment horizontal="center" vertical="center" wrapText="1"/>
    </xf>
    <xf numFmtId="0" fontId="17" fillId="28" borderId="13" xfId="42" applyFont="1" applyFill="1" applyBorder="1" applyAlignment="1">
      <alignment vertical="center"/>
    </xf>
    <xf numFmtId="0" fontId="17" fillId="28" borderId="13" xfId="42" applyFont="1" applyFill="1" applyBorder="1" applyAlignment="1">
      <alignment vertical="top"/>
    </xf>
    <xf numFmtId="0" fontId="26" fillId="28" borderId="13" xfId="42" applyFont="1" applyFill="1" applyBorder="1">
      <alignment vertical="center"/>
    </xf>
    <xf numFmtId="0" fontId="26" fillId="28" borderId="13" xfId="42" applyFont="1" applyFill="1" applyBorder="1" applyAlignment="1">
      <alignment vertical="center"/>
    </xf>
    <xf numFmtId="0" fontId="26" fillId="28" borderId="14" xfId="42" applyFont="1" applyFill="1" applyBorder="1">
      <alignment vertical="center"/>
    </xf>
    <xf numFmtId="0" fontId="39" fillId="28" borderId="11" xfId="42" applyFont="1" applyFill="1" applyBorder="1" applyAlignment="1">
      <alignment vertical="center"/>
    </xf>
    <xf numFmtId="0" fontId="37" fillId="0" borderId="0" xfId="42" applyFont="1" applyBorder="1" applyAlignment="1">
      <alignment horizontal="center" vertical="center"/>
    </xf>
    <xf numFmtId="0" fontId="43" fillId="26" borderId="24" xfId="42" applyFont="1" applyFill="1" applyBorder="1">
      <alignment vertical="center"/>
    </xf>
    <xf numFmtId="0" fontId="17" fillId="0" borderId="19" xfId="42" applyFont="1" applyBorder="1" applyAlignment="1">
      <alignment vertical="center" wrapTex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6" fillId="0" borderId="24" xfId="42" applyFont="1" applyBorder="1" applyAlignment="1">
      <alignment horizontal="left" vertical="center" shrinkToFit="1"/>
    </xf>
    <xf numFmtId="0" fontId="26" fillId="0" borderId="25" xfId="42" applyFont="1" applyBorder="1" applyAlignment="1">
      <alignment horizontal="left" vertical="center" shrinkToFit="1"/>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7" fillId="0" borderId="0" xfId="42" applyFont="1" applyFill="1" applyBorder="1" applyAlignment="1">
      <alignment vertical="center" shrinkToFit="1"/>
    </xf>
    <xf numFmtId="0" fontId="27" fillId="0" borderId="21" xfId="42" applyFont="1" applyFill="1" applyBorder="1" applyAlignment="1">
      <alignment vertical="center" shrinkToFit="1"/>
    </xf>
    <xf numFmtId="0" fontId="27" fillId="0" borderId="24" xfId="42" applyFont="1" applyFill="1" applyBorder="1" applyAlignment="1">
      <alignment vertical="center" shrinkToFit="1"/>
    </xf>
    <xf numFmtId="0" fontId="27"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31" fillId="0" borderId="0" xfId="42" applyFont="1" applyBorder="1" applyAlignment="1">
      <alignment horizontal="left" vertical="center" wrapText="1" indent="1"/>
    </xf>
    <xf numFmtId="0" fontId="27" fillId="0" borderId="0" xfId="42" applyFont="1" applyFill="1" applyBorder="1" applyAlignment="1">
      <alignment vertical="center"/>
    </xf>
    <xf numFmtId="0" fontId="17" fillId="0" borderId="40" xfId="42" applyFont="1" applyBorder="1" applyAlignment="1">
      <alignment vertical="center" wrapText="1"/>
    </xf>
    <xf numFmtId="0" fontId="27" fillId="0" borderId="19" xfId="42" applyFont="1" applyBorder="1" applyAlignment="1">
      <alignment vertical="center"/>
    </xf>
    <xf numFmtId="0" fontId="27" fillId="0" borderId="0" xfId="42" applyFont="1" applyBorder="1" applyAlignment="1">
      <alignment vertical="center"/>
    </xf>
    <xf numFmtId="0" fontId="27" fillId="0" borderId="34" xfId="42" applyFont="1" applyBorder="1" applyAlignment="1">
      <alignment vertical="center" wrapText="1"/>
    </xf>
    <xf numFmtId="0" fontId="27" fillId="0" borderId="26" xfId="42" applyFont="1" applyFill="1" applyBorder="1" applyAlignment="1">
      <alignment vertical="center" wrapText="1"/>
    </xf>
    <xf numFmtId="0" fontId="27" fillId="0" borderId="22" xfId="42" applyFont="1" applyFill="1" applyBorder="1" applyAlignment="1">
      <alignment vertical="center" wrapText="1"/>
    </xf>
    <xf numFmtId="0" fontId="28" fillId="24" borderId="28" xfId="42" applyFont="1" applyFill="1" applyBorder="1" applyAlignment="1">
      <alignment vertical="center"/>
    </xf>
    <xf numFmtId="0" fontId="27" fillId="0" borderId="35" xfId="42" applyFont="1" applyFill="1" applyBorder="1" applyAlignment="1">
      <alignment vertical="center" wrapText="1"/>
    </xf>
    <xf numFmtId="0" fontId="27" fillId="0" borderId="24" xfId="42" applyFont="1" applyFill="1" applyBorder="1" applyAlignment="1">
      <alignment vertical="center" wrapText="1"/>
    </xf>
    <xf numFmtId="0" fontId="27" fillId="0" borderId="34" xfId="42" applyFont="1" applyFill="1" applyBorder="1" applyAlignment="1">
      <alignment vertical="center" wrapText="1"/>
    </xf>
    <xf numFmtId="0" fontId="27" fillId="0" borderId="28" xfId="42" applyFont="1" applyFill="1" applyBorder="1" applyAlignment="1">
      <alignment vertical="center"/>
    </xf>
    <xf numFmtId="0" fontId="32" fillId="0" borderId="47" xfId="42" applyFont="1" applyBorder="1" applyAlignment="1">
      <alignment horizontal="left" vertical="center"/>
    </xf>
    <xf numFmtId="0" fontId="28" fillId="0" borderId="0" xfId="42" applyFont="1" applyFill="1" applyBorder="1" applyAlignment="1">
      <alignment vertical="center"/>
    </xf>
    <xf numFmtId="0" fontId="27" fillId="0" borderId="19" xfId="42" applyFont="1" applyFill="1" applyBorder="1" applyAlignment="1">
      <alignment vertical="center"/>
    </xf>
    <xf numFmtId="0" fontId="27" fillId="0" borderId="37" xfId="42" applyFont="1" applyFill="1" applyBorder="1" applyAlignment="1">
      <alignment vertical="center" wrapText="1"/>
    </xf>
    <xf numFmtId="0" fontId="27" fillId="0" borderId="28" xfId="42" applyFont="1" applyFill="1" applyBorder="1" applyAlignment="1">
      <alignment vertical="center" wrapText="1"/>
    </xf>
    <xf numFmtId="0" fontId="27" fillId="0" borderId="37" xfId="42" applyFont="1" applyFill="1" applyBorder="1" applyAlignment="1">
      <alignment vertical="center"/>
    </xf>
    <xf numFmtId="0" fontId="17" fillId="0" borderId="0" xfId="42" applyFont="1" applyBorder="1" applyAlignment="1">
      <alignment vertical="center"/>
    </xf>
    <xf numFmtId="0" fontId="26" fillId="0" borderId="0" xfId="42" applyFont="1" applyFill="1" applyBorder="1" applyAlignment="1">
      <alignment horizontal="left" vertical="center" shrinkToFit="1"/>
    </xf>
    <xf numFmtId="0" fontId="17" fillId="29" borderId="11" xfId="42" applyFont="1" applyFill="1" applyBorder="1" applyAlignment="1">
      <alignment vertical="center"/>
    </xf>
    <xf numFmtId="0" fontId="17" fillId="29" borderId="13" xfId="42" applyFont="1" applyFill="1" applyBorder="1" applyAlignment="1">
      <alignment vertical="center"/>
    </xf>
    <xf numFmtId="0" fontId="26"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6" fillId="24" borderId="43" xfId="42" applyFont="1" applyFill="1" applyBorder="1" applyAlignment="1">
      <alignment horizontal="right" vertical="center"/>
    </xf>
    <xf numFmtId="0" fontId="23" fillId="0" borderId="24" xfId="42" applyFont="1" applyBorder="1" applyAlignment="1">
      <alignment vertical="center"/>
    </xf>
    <xf numFmtId="0" fontId="17" fillId="0" borderId="25" xfId="42" applyFont="1" applyBorder="1" applyAlignment="1">
      <alignment horizontal="left" vertical="center"/>
    </xf>
    <xf numFmtId="0" fontId="17" fillId="0" borderId="28" xfId="42" applyFont="1" applyBorder="1" applyAlignment="1">
      <alignment horizontal="left" vertical="center"/>
    </xf>
    <xf numFmtId="0" fontId="26" fillId="0" borderId="15" xfId="42" applyFont="1" applyFill="1" applyBorder="1" applyAlignment="1">
      <alignment horizontal="right" vertical="center"/>
    </xf>
    <xf numFmtId="0" fontId="26" fillId="0" borderId="15" xfId="42" applyFont="1" applyFill="1" applyBorder="1" applyAlignment="1">
      <alignment vertical="center"/>
    </xf>
    <xf numFmtId="0" fontId="26"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17" fillId="0" borderId="31" xfId="42" applyFont="1" applyFill="1" applyBorder="1" applyAlignment="1">
      <alignment horizontal="left" vertical="center"/>
    </xf>
    <xf numFmtId="0" fontId="26"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26" fillId="0" borderId="10" xfId="42" applyFont="1" applyFill="1" applyBorder="1" applyAlignment="1">
      <alignment vertical="center"/>
    </xf>
    <xf numFmtId="0" fontId="17" fillId="0" borderId="41" xfId="42" applyFont="1" applyBorder="1" applyAlignment="1">
      <alignment horizontal="left" vertical="center"/>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47" fillId="0" borderId="19" xfId="42" applyFont="1" applyFill="1" applyBorder="1" applyAlignment="1">
      <alignment horizontal="right" vertical="center"/>
    </xf>
    <xf numFmtId="0" fontId="47" fillId="0" borderId="0" xfId="42" applyFont="1" applyBorder="1" applyAlignment="1">
      <alignment vertical="center" wrapText="1"/>
    </xf>
    <xf numFmtId="0" fontId="47" fillId="0" borderId="21" xfId="42" applyFont="1" applyBorder="1" applyAlignment="1">
      <alignment vertical="center" wrapText="1"/>
    </xf>
    <xf numFmtId="0" fontId="47" fillId="0" borderId="37" xfId="42" applyFont="1" applyFill="1" applyBorder="1" applyAlignment="1">
      <alignment vertical="center" shrinkToFit="1"/>
    </xf>
    <xf numFmtId="0" fontId="47" fillId="0" borderId="28" xfId="42" applyFont="1" applyFill="1" applyBorder="1" applyAlignment="1">
      <alignment vertical="center" shrinkToFit="1"/>
    </xf>
    <xf numFmtId="0" fontId="49" fillId="0" borderId="28" xfId="42" applyFont="1" applyFill="1" applyBorder="1" applyAlignment="1">
      <alignment vertical="center"/>
    </xf>
    <xf numFmtId="0" fontId="47" fillId="0" borderId="28" xfId="42" applyFont="1" applyFill="1" applyBorder="1" applyAlignment="1">
      <alignment vertical="center"/>
    </xf>
    <xf numFmtId="0" fontId="47" fillId="0" borderId="29" xfId="42" applyFont="1" applyFill="1" applyBorder="1" applyAlignment="1">
      <alignment vertical="center"/>
    </xf>
    <xf numFmtId="0" fontId="47" fillId="0" borderId="19" xfId="42" applyFont="1" applyFill="1" applyBorder="1" applyAlignment="1">
      <alignment vertical="center" shrinkToFit="1"/>
    </xf>
    <xf numFmtId="0" fontId="43" fillId="0" borderId="0" xfId="42" applyFont="1" applyFill="1" applyBorder="1" applyAlignment="1">
      <alignment horizontal="right" vertical="center"/>
    </xf>
    <xf numFmtId="0" fontId="43" fillId="0" borderId="0" xfId="42" applyFont="1" applyFill="1" applyBorder="1" applyAlignment="1">
      <alignment vertical="center"/>
    </xf>
    <xf numFmtId="0" fontId="26" fillId="0" borderId="28" xfId="42" applyFont="1" applyFill="1" applyBorder="1" applyAlignment="1">
      <alignment horizontal="left" vertical="center" shrinkToFit="1"/>
    </xf>
    <xf numFmtId="0" fontId="26" fillId="0" borderId="0" xfId="42" applyFont="1" applyFill="1" applyBorder="1" applyAlignment="1">
      <alignment horizontal="left" vertical="center"/>
    </xf>
    <xf numFmtId="0" fontId="26" fillId="0" borderId="29" xfId="42" applyFont="1" applyFill="1" applyBorder="1" applyAlignment="1">
      <alignment horizontal="left" vertical="center" shrinkToFit="1"/>
    </xf>
    <xf numFmtId="0" fontId="26" fillId="0" borderId="24" xfId="42" applyFont="1" applyBorder="1" applyAlignment="1">
      <alignment horizontal="left" vertical="center" shrinkToFit="1"/>
    </xf>
    <xf numFmtId="0" fontId="26" fillId="0" borderId="25" xfId="42" applyFont="1" applyBorder="1" applyAlignment="1">
      <alignment horizontal="left" vertical="center" shrinkToFit="1"/>
    </xf>
    <xf numFmtId="0" fontId="26" fillId="0" borderId="0" xfId="42" applyFont="1" applyFill="1" applyBorder="1" applyAlignment="1">
      <alignment horizontal="left" vertical="center" shrinkToFit="1"/>
    </xf>
    <xf numFmtId="0" fontId="26" fillId="0" borderId="21" xfId="42" applyFont="1" applyFill="1" applyBorder="1" applyAlignment="1">
      <alignment horizontal="left" vertical="center" shrinkToFit="1"/>
    </xf>
    <xf numFmtId="0" fontId="27" fillId="0" borderId="19" xfId="42" applyFont="1" applyFill="1" applyBorder="1" applyAlignment="1">
      <alignment vertical="center" shrinkToFit="1"/>
    </xf>
    <xf numFmtId="0" fontId="27" fillId="0" borderId="0" xfId="42" applyFont="1" applyFill="1" applyBorder="1" applyAlignment="1">
      <alignment vertical="center" shrinkToFit="1"/>
    </xf>
    <xf numFmtId="0" fontId="28"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7" fillId="0" borderId="19" xfId="42" applyFont="1" applyBorder="1" applyAlignment="1">
      <alignment vertical="center" shrinkToFit="1"/>
    </xf>
    <xf numFmtId="0" fontId="27"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7"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6" xfId="42" applyFont="1" applyBorder="1" applyAlignment="1">
      <alignment vertical="center" wrapText="1"/>
    </xf>
    <xf numFmtId="0" fontId="27"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5"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2" xfId="42" applyFont="1" applyBorder="1" applyAlignment="1">
      <alignment vertical="center" wrapTex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7" fillId="0" borderId="35" xfId="42" applyFont="1" applyBorder="1" applyAlignment="1">
      <alignment vertical="center" shrinkToFit="1"/>
    </xf>
    <xf numFmtId="0" fontId="27" fillId="0" borderId="24" xfId="42" applyFont="1" applyBorder="1" applyAlignment="1">
      <alignment vertical="center" shrinkToFit="1"/>
    </xf>
    <xf numFmtId="0" fontId="28" fillId="24" borderId="24" xfId="42" applyFont="1" applyFill="1" applyBorder="1" applyAlignment="1">
      <alignment vertical="center"/>
    </xf>
    <xf numFmtId="0" fontId="26" fillId="0" borderId="28" xfId="42" applyFont="1" applyBorder="1" applyAlignment="1">
      <alignment horizontal="left" vertical="center" shrinkToFit="1"/>
    </xf>
    <xf numFmtId="0" fontId="26" fillId="0" borderId="29" xfId="42" applyFont="1" applyBorder="1" applyAlignment="1">
      <alignment horizontal="left" vertical="center" shrinkToFit="1"/>
    </xf>
    <xf numFmtId="0" fontId="27" fillId="0" borderId="28" xfId="42" applyFont="1" applyFill="1" applyBorder="1" applyAlignment="1">
      <alignment vertical="center" shrinkToFit="1"/>
    </xf>
    <xf numFmtId="0" fontId="27" fillId="24" borderId="28" xfId="42" applyFont="1" applyFill="1" applyBorder="1" applyAlignment="1">
      <alignment vertical="center"/>
    </xf>
    <xf numFmtId="0" fontId="27"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5"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2" xfId="42" applyFont="1" applyFill="1" applyBorder="1" applyAlignment="1">
      <alignment vertical="center" wrapText="1"/>
    </xf>
    <xf numFmtId="0" fontId="27" fillId="0" borderId="26" xfId="42" applyFont="1" applyBorder="1" applyAlignment="1">
      <alignment vertical="center" wrapText="1"/>
    </xf>
    <xf numFmtId="0" fontId="27" fillId="0" borderId="22" xfId="42" applyFont="1" applyBorder="1" applyAlignment="1">
      <alignment vertical="center" wrapText="1"/>
    </xf>
    <xf numFmtId="0" fontId="17" fillId="0" borderId="53"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0" borderId="39" xfId="42" applyFont="1" applyBorder="1" applyAlignment="1">
      <alignment vertical="center" wrapText="1"/>
    </xf>
    <xf numFmtId="176" fontId="27" fillId="25" borderId="0" xfId="42" applyNumberFormat="1" applyFont="1" applyFill="1" applyBorder="1" applyAlignment="1">
      <alignment vertical="center"/>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17" fillId="0" borderId="39" xfId="42" applyFont="1" applyBorder="1" applyAlignment="1">
      <alignment horizontal="center" vertical="center" wrapText="1"/>
    </xf>
    <xf numFmtId="0" fontId="27" fillId="0" borderId="21" xfId="42" applyFont="1" applyBorder="1" applyAlignment="1">
      <alignment vertical="center" shrinkToFit="1"/>
    </xf>
    <xf numFmtId="0" fontId="17" fillId="0" borderId="0" xfId="42" applyFont="1" applyAlignment="1">
      <alignment horizontal="left" vertical="center"/>
    </xf>
    <xf numFmtId="0" fontId="17" fillId="0" borderId="17"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6" xfId="42" applyFont="1" applyBorder="1" applyAlignment="1">
      <alignment horizontal="left" vertical="center" wrapText="1"/>
    </xf>
    <xf numFmtId="0" fontId="26" fillId="0" borderId="15" xfId="42" applyFont="1" applyBorder="1" applyAlignment="1">
      <alignment horizontal="left" vertical="center" shrinkToFit="1"/>
    </xf>
    <xf numFmtId="0" fontId="31" fillId="0" borderId="0" xfId="42" applyFont="1" applyBorder="1" applyAlignment="1">
      <alignment horizontal="left" vertical="center" wrapText="1" indent="1"/>
    </xf>
    <xf numFmtId="49" fontId="32" fillId="0" borderId="0" xfId="42" applyNumberFormat="1" applyFont="1" applyBorder="1" applyAlignment="1">
      <alignment horizontal="center" vertical="center" wrapText="1"/>
    </xf>
    <xf numFmtId="49" fontId="32" fillId="0" borderId="21" xfId="42" applyNumberFormat="1" applyFont="1" applyBorder="1" applyAlignment="1">
      <alignment horizontal="center" vertical="center" wrapText="1"/>
    </xf>
    <xf numFmtId="49" fontId="32" fillId="0" borderId="10" xfId="42" applyNumberFormat="1" applyFont="1" applyBorder="1" applyAlignment="1">
      <alignment horizontal="center" vertical="center" wrapText="1"/>
    </xf>
    <xf numFmtId="49" fontId="32" fillId="0" borderId="41" xfId="42" applyNumberFormat="1" applyFont="1" applyBorder="1" applyAlignment="1">
      <alignment horizontal="center" vertical="center" wrapText="1"/>
    </xf>
    <xf numFmtId="0" fontId="27" fillId="0" borderId="33" xfId="42" applyFont="1" applyBorder="1" applyAlignment="1">
      <alignment horizontal="center" vertical="center"/>
    </xf>
    <xf numFmtId="0" fontId="27" fillId="0" borderId="31" xfId="42" applyFont="1" applyBorder="1" applyAlignment="1">
      <alignment horizontal="center" vertical="center"/>
    </xf>
    <xf numFmtId="0" fontId="27" fillId="0" borderId="32" xfId="42" applyFont="1" applyBorder="1" applyAlignment="1">
      <alignment horizontal="center" vertical="center"/>
    </xf>
    <xf numFmtId="0" fontId="27" fillId="0" borderId="23" xfId="42" applyFont="1" applyBorder="1" applyAlignment="1">
      <alignment horizontal="center" vertical="center"/>
    </xf>
    <xf numFmtId="0" fontId="27" fillId="0" borderId="34" xfId="42" applyFont="1" applyBorder="1" applyAlignment="1">
      <alignment horizontal="center" vertical="center"/>
    </xf>
    <xf numFmtId="49" fontId="31" fillId="0" borderId="0" xfId="42" applyNumberFormat="1" applyFont="1" applyBorder="1" applyAlignment="1">
      <alignment horizontal="left" vertical="center" wrapText="1" indent="1"/>
    </xf>
    <xf numFmtId="0" fontId="32" fillId="24" borderId="23" xfId="42" applyFont="1" applyFill="1" applyBorder="1" applyAlignment="1">
      <alignment horizontal="left" vertical="center"/>
    </xf>
    <xf numFmtId="0" fontId="32" fillId="24" borderId="34" xfId="42" applyFont="1" applyFill="1" applyBorder="1" applyAlignment="1">
      <alignment horizontal="left" vertical="center"/>
    </xf>
    <xf numFmtId="49" fontId="32" fillId="24" borderId="48" xfId="42" applyNumberFormat="1" applyFont="1" applyFill="1" applyBorder="1" applyAlignment="1">
      <alignment horizontal="left" vertical="center"/>
    </xf>
    <xf numFmtId="49" fontId="32" fillId="24" borderId="49" xfId="42" applyNumberFormat="1" applyFont="1" applyFill="1" applyBorder="1" applyAlignment="1">
      <alignment horizontal="left" vertical="center"/>
    </xf>
    <xf numFmtId="0" fontId="21" fillId="0" borderId="59" xfId="42" applyFont="1" applyBorder="1" applyAlignment="1">
      <alignment horizontal="center" vertical="center" wrapText="1"/>
    </xf>
    <xf numFmtId="0" fontId="21" fillId="0" borderId="51" xfId="42" applyFont="1" applyBorder="1" applyAlignment="1">
      <alignment horizontal="center" vertical="center"/>
    </xf>
    <xf numFmtId="0" fontId="21" fillId="0" borderId="54" xfId="42" applyFont="1" applyBorder="1" applyAlignment="1">
      <alignment horizontal="center" vertical="center"/>
    </xf>
    <xf numFmtId="0" fontId="32" fillId="0" borderId="47" xfId="42" applyFont="1" applyBorder="1" applyAlignment="1">
      <alignment horizontal="center" vertical="center" wrapText="1"/>
    </xf>
    <xf numFmtId="0" fontId="32" fillId="0" borderId="47" xfId="42" applyFont="1" applyBorder="1" applyAlignment="1">
      <alignment horizontal="left" vertical="center"/>
    </xf>
    <xf numFmtId="0" fontId="32" fillId="0" borderId="60" xfId="42" applyFont="1" applyBorder="1" applyAlignment="1">
      <alignment horizontal="left" vertical="center"/>
    </xf>
    <xf numFmtId="0" fontId="31" fillId="0" borderId="20" xfId="42" applyFont="1" applyBorder="1" applyAlignment="1">
      <alignment horizontal="left" vertical="center" wrapText="1" indent="1"/>
    </xf>
    <xf numFmtId="0" fontId="32" fillId="0" borderId="24" xfId="42" applyFont="1" applyBorder="1" applyAlignment="1">
      <alignment horizontal="center" vertical="center" wrapText="1"/>
    </xf>
    <xf numFmtId="0" fontId="32" fillId="0" borderId="25" xfId="42" applyFont="1" applyBorder="1" applyAlignment="1">
      <alignment horizontal="center" vertical="center" wrapText="1"/>
    </xf>
    <xf numFmtId="0" fontId="32" fillId="0" borderId="0" xfId="42" applyFont="1" applyBorder="1" applyAlignment="1">
      <alignment horizontal="center" vertical="center" wrapText="1"/>
    </xf>
    <xf numFmtId="0" fontId="32" fillId="0" borderId="21" xfId="42" applyFont="1" applyBorder="1" applyAlignment="1">
      <alignment horizontal="center" vertical="center" wrapText="1"/>
    </xf>
    <xf numFmtId="0" fontId="17" fillId="0" borderId="10" xfId="42" applyFont="1" applyBorder="1" applyAlignment="1">
      <alignment vertical="center" wrapText="1"/>
    </xf>
    <xf numFmtId="0" fontId="17" fillId="0" borderId="58" xfId="42" applyFont="1" applyBorder="1" applyAlignment="1">
      <alignment vertical="center" wrapText="1"/>
    </xf>
    <xf numFmtId="0" fontId="27"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0" fillId="0" borderId="0" xfId="42" applyFont="1" applyBorder="1" applyAlignment="1">
      <alignment horizontal="right" vertical="center"/>
    </xf>
    <xf numFmtId="0" fontId="27" fillId="0" borderId="26" xfId="42" applyFont="1" applyFill="1" applyBorder="1" applyAlignment="1">
      <alignment vertical="center" wrapText="1"/>
    </xf>
    <xf numFmtId="0" fontId="27" fillId="0" borderId="22" xfId="42" applyFont="1" applyFill="1" applyBorder="1" applyAlignment="1">
      <alignment vertical="center" wrapText="1"/>
    </xf>
    <xf numFmtId="0" fontId="28" fillId="24" borderId="28" xfId="42" applyFont="1" applyFill="1" applyBorder="1" applyAlignment="1">
      <alignment vertical="center"/>
    </xf>
    <xf numFmtId="0" fontId="27" fillId="0" borderId="24" xfId="42" applyFont="1" applyFill="1" applyBorder="1" applyAlignment="1">
      <alignment vertical="center" shrinkToFit="1"/>
    </xf>
    <xf numFmtId="0" fontId="27" fillId="0" borderId="25" xfId="42" applyFont="1" applyFill="1" applyBorder="1" applyAlignment="1">
      <alignment vertical="center" shrinkToFit="1"/>
    </xf>
    <xf numFmtId="0" fontId="27" fillId="0" borderId="0" xfId="42" applyFont="1" applyFill="1" applyBorder="1" applyAlignment="1">
      <alignment horizontal="right" vertical="center"/>
    </xf>
    <xf numFmtId="0" fontId="27" fillId="24" borderId="0" xfId="42" applyFont="1" applyFill="1" applyBorder="1" applyAlignment="1">
      <alignment vertical="center"/>
    </xf>
    <xf numFmtId="0" fontId="27" fillId="0" borderId="39" xfId="42" applyFont="1" applyFill="1" applyBorder="1" applyAlignment="1">
      <alignment vertical="center" wrapText="1"/>
    </xf>
    <xf numFmtId="0" fontId="27" fillId="0" borderId="18" xfId="42" applyFont="1" applyFill="1" applyBorder="1" applyAlignment="1">
      <alignment vertical="center" wrapText="1"/>
    </xf>
    <xf numFmtId="0" fontId="26"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2" xfId="42" applyFont="1" applyBorder="1" applyAlignment="1">
      <alignment horizontal="left" vertical="center" wrapText="1"/>
    </xf>
    <xf numFmtId="0" fontId="26" fillId="0" borderId="16" xfId="42" applyFont="1" applyBorder="1" applyAlignment="1">
      <alignment horizontal="left" vertical="center" shrinkToFit="1"/>
    </xf>
    <xf numFmtId="0" fontId="27" fillId="0" borderId="34" xfId="42" applyFont="1" applyFill="1" applyBorder="1" applyAlignment="1">
      <alignment vertical="center" wrapText="1"/>
    </xf>
    <xf numFmtId="0" fontId="17" fillId="0" borderId="61" xfId="42" applyFont="1" applyBorder="1" applyAlignment="1">
      <alignment vertical="center" wrapText="1"/>
    </xf>
    <xf numFmtId="0" fontId="17" fillId="0" borderId="62" xfId="42" applyFont="1" applyBorder="1" applyAlignment="1">
      <alignment vertical="center" wrapText="1"/>
    </xf>
    <xf numFmtId="0" fontId="17" fillId="0" borderId="63" xfId="42" applyFont="1" applyBorder="1" applyAlignment="1">
      <alignment vertical="center" wrapText="1"/>
    </xf>
    <xf numFmtId="0" fontId="27" fillId="0" borderId="35" xfId="42" applyFont="1" applyFill="1" applyBorder="1" applyAlignment="1">
      <alignment vertical="center" wrapText="1"/>
    </xf>
    <xf numFmtId="0" fontId="27" fillId="0" borderId="24" xfId="42" applyFont="1" applyFill="1" applyBorder="1" applyAlignment="1">
      <alignment vertical="center" wrapText="1"/>
    </xf>
    <xf numFmtId="0" fontId="27" fillId="0" borderId="25" xfId="42" applyFont="1" applyFill="1" applyBorder="1" applyAlignment="1">
      <alignment vertical="center" wrapText="1"/>
    </xf>
    <xf numFmtId="0" fontId="27" fillId="24" borderId="19" xfId="42" applyFont="1" applyFill="1" applyBorder="1" applyAlignment="1">
      <alignment vertical="center"/>
    </xf>
    <xf numFmtId="0" fontId="27" fillId="24" borderId="21" xfId="42" applyFont="1" applyFill="1" applyBorder="1" applyAlignment="1">
      <alignment vertical="center"/>
    </xf>
    <xf numFmtId="0" fontId="27" fillId="24" borderId="37" xfId="42" applyFont="1" applyFill="1" applyBorder="1" applyAlignment="1">
      <alignment vertical="center"/>
    </xf>
    <xf numFmtId="0" fontId="27" fillId="24" borderId="29" xfId="42" applyFont="1" applyFill="1" applyBorder="1" applyAlignment="1">
      <alignment vertical="center"/>
    </xf>
    <xf numFmtId="0" fontId="27" fillId="0" borderId="37" xfId="42" applyFont="1" applyBorder="1" applyAlignment="1">
      <alignment vertical="center" shrinkToFit="1"/>
    </xf>
    <xf numFmtId="0" fontId="27" fillId="0" borderId="28" xfId="42" applyFont="1" applyBorder="1" applyAlignment="1">
      <alignment vertical="center" shrinkToFit="1"/>
    </xf>
    <xf numFmtId="0" fontId="27" fillId="0" borderId="25" xfId="42" applyFont="1" applyBorder="1" applyAlignment="1">
      <alignment vertical="center" shrinkToFit="1"/>
    </xf>
    <xf numFmtId="0" fontId="28" fillId="0" borderId="0" xfId="42" applyFont="1" applyFill="1" applyBorder="1" applyAlignment="1">
      <alignment vertical="center"/>
    </xf>
    <xf numFmtId="0" fontId="17" fillId="29" borderId="11" xfId="42" applyFont="1" applyFill="1" applyBorder="1" applyAlignment="1">
      <alignment vertical="center"/>
    </xf>
    <xf numFmtId="0" fontId="17" fillId="29" borderId="13" xfId="42" applyFont="1" applyFill="1" applyBorder="1" applyAlignment="1">
      <alignment vertical="center"/>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2"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58" xfId="42" applyNumberFormat="1" applyFont="1" applyBorder="1" applyAlignment="1">
      <alignment vertical="center" wrapText="1"/>
    </xf>
    <xf numFmtId="0" fontId="27" fillId="0" borderId="46" xfId="42" applyFont="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7" xfId="42" applyNumberFormat="1" applyFont="1" applyBorder="1" applyAlignment="1">
      <alignment vertical="center" wrapText="1"/>
    </xf>
    <xf numFmtId="0" fontId="27" fillId="0" borderId="18" xfId="42" applyFont="1" applyBorder="1" applyAlignment="1">
      <alignment vertical="center" wrapText="1"/>
    </xf>
    <xf numFmtId="0" fontId="26" fillId="0" borderId="10" xfId="42" applyFont="1" applyBorder="1" applyAlignment="1">
      <alignment horizontal="left" vertical="center" shrinkToFit="1"/>
    </xf>
    <xf numFmtId="0" fontId="26"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33" xfId="42" applyFont="1" applyBorder="1" applyAlignment="1">
      <alignment horizontal="center"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36" xfId="42" applyFont="1" applyBorder="1" applyAlignment="1">
      <alignment vertical="center" wrapText="1"/>
    </xf>
    <xf numFmtId="0" fontId="26" fillId="0" borderId="24" xfId="42" applyFont="1" applyBorder="1" applyAlignment="1">
      <alignment horizontal="left" vertical="center" wrapText="1"/>
    </xf>
    <xf numFmtId="0" fontId="26" fillId="0" borderId="25" xfId="42" applyFont="1" applyBorder="1" applyAlignment="1">
      <alignment horizontal="lef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19" xfId="42" applyFont="1" applyBorder="1" applyAlignment="1">
      <alignment vertical="center"/>
    </xf>
    <xf numFmtId="0" fontId="27" fillId="0" borderId="0" xfId="42" applyFont="1" applyBorder="1" applyAlignment="1">
      <alignment vertical="center"/>
    </xf>
    <xf numFmtId="0" fontId="17" fillId="0" borderId="20" xfId="42" applyFont="1" applyBorder="1" applyAlignment="1">
      <alignment vertical="center" wrapText="1"/>
    </xf>
    <xf numFmtId="0" fontId="17" fillId="0" borderId="45" xfId="42" applyFont="1" applyBorder="1" applyAlignment="1">
      <alignment vertical="center" wrapText="1"/>
    </xf>
    <xf numFmtId="0" fontId="17" fillId="0" borderId="53"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67" xfId="42" applyFont="1" applyBorder="1" applyAlignment="1">
      <alignment horizontal="center" vertical="center"/>
    </xf>
    <xf numFmtId="0" fontId="17" fillId="0" borderId="13" xfId="42" applyFont="1" applyBorder="1" applyAlignment="1">
      <alignment horizontal="center" vertical="center"/>
    </xf>
    <xf numFmtId="0" fontId="17" fillId="0" borderId="65" xfId="42" applyFont="1" applyBorder="1" applyAlignment="1">
      <alignment horizontal="center" vertical="center"/>
    </xf>
    <xf numFmtId="0" fontId="17" fillId="0" borderId="26" xfId="42" applyFont="1" applyBorder="1" applyAlignment="1">
      <alignment vertical="center" wrapText="1"/>
    </xf>
    <xf numFmtId="0" fontId="26" fillId="24" borderId="35" xfId="42" applyFont="1" applyFill="1" applyBorder="1" applyAlignment="1">
      <alignment horizontal="right" vertical="center" shrinkToFit="1"/>
    </xf>
    <xf numFmtId="0" fontId="26" fillId="24" borderId="24" xfId="42" applyFont="1" applyFill="1" applyBorder="1" applyAlignment="1">
      <alignment horizontal="right" vertical="center"/>
    </xf>
    <xf numFmtId="0" fontId="26" fillId="24" borderId="28" xfId="42" applyFont="1" applyFill="1" applyBorder="1" applyAlignment="1">
      <alignment horizontal="right" vertical="center"/>
    </xf>
    <xf numFmtId="0" fontId="26" fillId="0" borderId="24" xfId="42" applyFont="1" applyBorder="1" applyAlignment="1">
      <alignment horizontal="left" vertical="center"/>
    </xf>
    <xf numFmtId="0" fontId="26"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6" fillId="24" borderId="42" xfId="42" applyFont="1" applyFill="1" applyBorder="1" applyAlignment="1">
      <alignment horizontal="right" vertical="center" shrinkToFit="1"/>
    </xf>
    <xf numFmtId="0" fontId="26" fillId="24" borderId="10" xfId="42" applyFont="1" applyFill="1" applyBorder="1" applyAlignment="1">
      <alignment horizontal="right" vertical="center"/>
    </xf>
    <xf numFmtId="0" fontId="26"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6"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17" fillId="0" borderId="18" xfId="42" applyFont="1" applyBorder="1" applyAlignment="1">
      <alignment horizontal="center" vertical="center" wrapText="1"/>
    </xf>
    <xf numFmtId="0" fontId="26" fillId="24" borderId="17" xfId="42" applyFont="1" applyFill="1" applyBorder="1" applyAlignment="1">
      <alignment horizontal="right" vertical="center" shrinkToFit="1"/>
    </xf>
    <xf numFmtId="0" fontId="26" fillId="24" borderId="15" xfId="42" applyFont="1" applyFill="1" applyBorder="1" applyAlignment="1">
      <alignment horizontal="righ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0" borderId="67" xfId="42" applyFont="1" applyFill="1" applyBorder="1" applyAlignment="1">
      <alignment horizontal="center" vertical="center"/>
    </xf>
    <xf numFmtId="0" fontId="17" fillId="30" borderId="13" xfId="42" applyFont="1" applyFill="1" applyBorder="1" applyAlignment="1">
      <alignment horizontal="center" vertical="center"/>
    </xf>
    <xf numFmtId="0" fontId="17" fillId="30" borderId="65" xfId="42" applyFont="1" applyFill="1" applyBorder="1" applyAlignment="1">
      <alignment horizontal="center" vertical="center"/>
    </xf>
    <xf numFmtId="0" fontId="17" fillId="0" borderId="0" xfId="42" applyFont="1" applyBorder="1" applyAlignment="1">
      <alignment vertical="center"/>
    </xf>
    <xf numFmtId="0" fontId="25" fillId="0" borderId="10" xfId="42" applyFont="1" applyBorder="1" applyAlignment="1">
      <alignment horizontal="center" wrapText="1"/>
    </xf>
    <xf numFmtId="0" fontId="48" fillId="0" borderId="15" xfId="41" applyFont="1" applyBorder="1" applyAlignment="1">
      <alignment vertical="center" wrapText="1"/>
    </xf>
    <xf numFmtId="0" fontId="48" fillId="0" borderId="0" xfId="41" applyFont="1" applyBorder="1" applyAlignment="1">
      <alignment vertical="center" wrapText="1"/>
    </xf>
    <xf numFmtId="0" fontId="48" fillId="0" borderId="20" xfId="41" applyFont="1" applyBorder="1" applyAlignment="1">
      <alignment vertical="center" wrapText="1"/>
    </xf>
    <xf numFmtId="0" fontId="48" fillId="0" borderId="21" xfId="41" applyFont="1" applyBorder="1" applyAlignment="1">
      <alignment vertical="center" wrapText="1"/>
    </xf>
    <xf numFmtId="0" fontId="48" fillId="0" borderId="45" xfId="41" applyFont="1" applyBorder="1" applyAlignment="1">
      <alignment vertical="center" wrapText="1"/>
    </xf>
    <xf numFmtId="0" fontId="48" fillId="0" borderId="41" xfId="41" applyFont="1" applyBorder="1" applyAlignment="1">
      <alignment vertical="center" wrapText="1"/>
    </xf>
    <xf numFmtId="0" fontId="27"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3"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48" fillId="0" borderId="16" xfId="41" applyFont="1" applyBorder="1" applyAlignment="1">
      <alignment vertical="center" wrapText="1"/>
    </xf>
    <xf numFmtId="0" fontId="48" fillId="0" borderId="31" xfId="41" applyFont="1" applyBorder="1" applyAlignment="1">
      <alignment horizontal="center" vertical="center" wrapText="1"/>
    </xf>
    <xf numFmtId="0" fontId="48" fillId="0" borderId="50" xfId="41" applyFont="1" applyBorder="1" applyAlignment="1">
      <alignment horizontal="center" vertical="center" wrapText="1"/>
    </xf>
    <xf numFmtId="0" fontId="27" fillId="0" borderId="31" xfId="42" applyFont="1" applyFill="1" applyBorder="1" applyAlignment="1">
      <alignment horizontal="left" vertical="center" shrinkToFit="1"/>
    </xf>
    <xf numFmtId="0" fontId="40" fillId="0" borderId="14" xfId="41" applyBorder="1" applyAlignment="1">
      <alignment horizontal="center" vertical="center"/>
    </xf>
    <xf numFmtId="0" fontId="17" fillId="0" borderId="54" xfId="42" applyFont="1" applyBorder="1" applyAlignment="1">
      <alignment vertical="center" wrapText="1"/>
    </xf>
    <xf numFmtId="0" fontId="48" fillId="0" borderId="50" xfId="41" applyFont="1" applyBorder="1" applyAlignment="1">
      <alignment vertical="center" wrapText="1"/>
    </xf>
    <xf numFmtId="0" fontId="24" fillId="0" borderId="0" xfId="42" applyFont="1" applyAlignment="1">
      <alignment horizontal="left" vertical="center" wrapText="1"/>
    </xf>
    <xf numFmtId="0" fontId="27" fillId="0" borderId="24" xfId="42" applyFont="1" applyFill="1" applyBorder="1" applyAlignment="1">
      <alignment horizontal="left" vertical="center" shrinkToFit="1"/>
    </xf>
    <xf numFmtId="0" fontId="44" fillId="0" borderId="0" xfId="42" applyFont="1" applyFill="1" applyAlignment="1">
      <alignment horizontal="center" vertical="center" wrapText="1"/>
    </xf>
    <xf numFmtId="0" fontId="45" fillId="0" borderId="0" xfId="41" applyFont="1" applyFill="1" applyAlignment="1">
      <alignment horizontal="center" vertical="center"/>
    </xf>
    <xf numFmtId="0" fontId="26"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3"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40" fillId="0" borderId="0" xfId="41" applyBorder="1" applyAlignment="1">
      <alignment vertical="center"/>
    </xf>
    <xf numFmtId="0" fontId="40" fillId="0" borderId="13" xfId="41" applyBorder="1" applyAlignment="1">
      <alignment vertical="center"/>
    </xf>
    <xf numFmtId="0" fontId="48" fillId="24" borderId="47" xfId="41" applyFont="1" applyFill="1" applyBorder="1">
      <alignment vertical="center"/>
    </xf>
    <xf numFmtId="0" fontId="48" fillId="24" borderId="33" xfId="41" applyFont="1" applyFill="1" applyBorder="1" applyAlignment="1">
      <alignment vertical="center"/>
    </xf>
    <xf numFmtId="0" fontId="48" fillId="24" borderId="31" xfId="41" applyFont="1" applyFill="1" applyBorder="1" applyAlignment="1">
      <alignment vertical="center"/>
    </xf>
    <xf numFmtId="0" fontId="48" fillId="24" borderId="32" xfId="41" applyFont="1" applyFill="1" applyBorder="1" applyAlignment="1">
      <alignment vertical="center"/>
    </xf>
    <xf numFmtId="0" fontId="48" fillId="24" borderId="23" xfId="41" applyFont="1" applyFill="1" applyBorder="1" applyAlignment="1">
      <alignment horizontal="left" vertical="center"/>
    </xf>
    <xf numFmtId="0" fontId="48" fillId="24" borderId="34" xfId="41" applyFont="1" applyFill="1" applyBorder="1" applyAlignment="1">
      <alignment horizontal="left" vertical="center"/>
    </xf>
    <xf numFmtId="0" fontId="48" fillId="24" borderId="33" xfId="41" applyFont="1" applyFill="1" applyBorder="1" applyAlignment="1">
      <alignment horizontal="center" vertical="center"/>
    </xf>
    <xf numFmtId="0" fontId="48" fillId="24" borderId="31" xfId="41" applyFont="1" applyFill="1" applyBorder="1" applyAlignment="1">
      <alignment horizontal="center" vertical="center"/>
    </xf>
    <xf numFmtId="0" fontId="48" fillId="24" borderId="32" xfId="41" applyFont="1" applyFill="1" applyBorder="1" applyAlignment="1">
      <alignment horizontal="center" vertical="center"/>
    </xf>
    <xf numFmtId="0" fontId="41" fillId="30" borderId="64" xfId="42" applyFont="1" applyFill="1" applyBorder="1" applyAlignment="1">
      <alignment vertical="center" wrapText="1"/>
    </xf>
    <xf numFmtId="0" fontId="41" fillId="30" borderId="65" xfId="42" applyFont="1" applyFill="1" applyBorder="1" applyAlignment="1">
      <alignment vertical="center" wrapText="1"/>
    </xf>
    <xf numFmtId="0" fontId="41" fillId="30" borderId="66" xfId="42" applyFont="1" applyFill="1" applyBorder="1" applyAlignment="1">
      <alignment vertical="center" wrapText="1"/>
    </xf>
    <xf numFmtId="0" fontId="17"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101">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tabSelected="1" view="pageBreakPreview" topLeftCell="B1" zoomScale="80" zoomScaleNormal="100" zoomScaleSheetLayoutView="80" workbookViewId="0">
      <selection activeCell="E131" sqref="E131:H135"/>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492"/>
      <c r="C2" s="492"/>
      <c r="D2" s="492"/>
      <c r="E2" s="168"/>
      <c r="H2" s="3"/>
      <c r="I2" s="4"/>
      <c r="J2" s="4"/>
      <c r="K2" s="4"/>
      <c r="L2" s="4"/>
      <c r="M2" s="4"/>
      <c r="N2" s="4"/>
      <c r="O2" s="4"/>
      <c r="P2" s="4"/>
      <c r="Q2" s="4"/>
      <c r="AB2" s="7"/>
      <c r="AC2" s="146" t="s">
        <v>282</v>
      </c>
    </row>
    <row r="3" spans="2:88" ht="35.25" customHeight="1" x14ac:dyDescent="0.2">
      <c r="B3" s="469" t="s">
        <v>276</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row>
    <row r="4" spans="2:88" ht="9.75" customHeight="1" x14ac:dyDescent="0.2">
      <c r="B4" s="5"/>
      <c r="C4" s="5"/>
      <c r="D4" s="440"/>
      <c r="E4" s="478"/>
      <c r="F4" s="140"/>
      <c r="G4" s="140"/>
      <c r="H4" s="143"/>
      <c r="AD4" s="7"/>
      <c r="AE4" s="7"/>
      <c r="AF4" s="7"/>
      <c r="AG4" s="7"/>
      <c r="AH4" s="6"/>
      <c r="AI4" s="6"/>
      <c r="AJ4" s="6"/>
      <c r="AK4" s="6"/>
      <c r="AL4" s="6"/>
      <c r="AM4" s="6"/>
      <c r="AN4" s="6"/>
      <c r="AO4" s="6"/>
      <c r="AP4" s="6"/>
      <c r="AQ4" s="7"/>
      <c r="AR4" s="7"/>
      <c r="AS4" s="7"/>
      <c r="AT4" s="7"/>
      <c r="AU4" s="7"/>
      <c r="AV4" s="7"/>
      <c r="AW4" s="7"/>
      <c r="AX4" s="7"/>
      <c r="AY4" s="7"/>
      <c r="AZ4" s="7"/>
      <c r="BA4" s="7"/>
      <c r="BB4" s="7"/>
      <c r="BC4" s="7"/>
      <c r="BD4" s="7"/>
      <c r="BE4" s="6"/>
      <c r="BF4" s="7"/>
      <c r="BG4" s="6"/>
      <c r="BH4" s="6"/>
      <c r="BI4" s="6"/>
      <c r="BJ4" s="6"/>
      <c r="BK4" s="6"/>
      <c r="BL4" s="6"/>
      <c r="BM4" s="6"/>
      <c r="BN4" s="6"/>
      <c r="BO4" s="7"/>
      <c r="BP4" s="7"/>
      <c r="BQ4" s="7"/>
      <c r="BR4" s="7"/>
      <c r="BS4" s="7"/>
      <c r="BT4" s="7"/>
      <c r="BU4" s="7"/>
      <c r="BV4" s="7"/>
      <c r="BW4" s="7"/>
      <c r="BX4" s="7"/>
      <c r="BY4" s="7"/>
      <c r="BZ4" s="7"/>
      <c r="CA4" s="7"/>
      <c r="CB4" s="7"/>
      <c r="CC4" s="7"/>
      <c r="CD4" s="7"/>
      <c r="CE4" s="7"/>
      <c r="CF4" s="7"/>
      <c r="CG4" s="7"/>
      <c r="CH4" s="7"/>
      <c r="CI4" s="7"/>
      <c r="CJ4" s="7"/>
    </row>
    <row r="5" spans="2:88" ht="28.5" customHeight="1" thickBot="1" x14ac:dyDescent="0.25">
      <c r="B5" s="8" t="s">
        <v>216</v>
      </c>
      <c r="C5" s="9"/>
      <c r="D5" s="10"/>
      <c r="E5" s="10"/>
      <c r="H5" s="11"/>
      <c r="AC5" s="12"/>
      <c r="AM5" s="13" t="s">
        <v>21</v>
      </c>
      <c r="AN5" s="13" t="s">
        <v>22</v>
      </c>
      <c r="AO5" s="13" t="s">
        <v>23</v>
      </c>
      <c r="AP5" s="13" t="s">
        <v>24</v>
      </c>
      <c r="AQ5" s="14" t="s">
        <v>215</v>
      </c>
    </row>
    <row r="6" spans="2:88" ht="20.149999999999999" customHeight="1" thickBot="1" x14ac:dyDescent="0.25">
      <c r="B6" s="142" t="s">
        <v>167</v>
      </c>
      <c r="C6" s="405" t="s">
        <v>26</v>
      </c>
      <c r="D6" s="479"/>
      <c r="E6" s="141" t="s">
        <v>214</v>
      </c>
      <c r="F6" s="405" t="s">
        <v>27</v>
      </c>
      <c r="G6" s="464"/>
      <c r="H6" s="6"/>
      <c r="I6" s="140"/>
      <c r="J6" s="140"/>
      <c r="K6" s="140"/>
      <c r="L6" s="140"/>
      <c r="M6" s="140"/>
      <c r="N6" s="140"/>
      <c r="O6" s="140"/>
      <c r="P6" s="140"/>
      <c r="Q6" s="140"/>
      <c r="AD6" s="7"/>
      <c r="AE6" s="7"/>
      <c r="AF6" s="7"/>
      <c r="AG6" s="7"/>
      <c r="AH6" s="6"/>
      <c r="AI6" s="6"/>
      <c r="AJ6" s="6"/>
      <c r="AK6" s="6"/>
      <c r="AL6" s="6"/>
      <c r="AM6" s="6"/>
      <c r="AN6" s="6"/>
      <c r="AO6" s="6"/>
      <c r="AP6" s="6"/>
      <c r="AQ6" s="7"/>
      <c r="AR6" s="7"/>
      <c r="AS6" s="7"/>
      <c r="AT6" s="7"/>
      <c r="AU6" s="7"/>
      <c r="AV6" s="7"/>
      <c r="AW6" s="7"/>
      <c r="AX6" s="7"/>
      <c r="AY6" s="7"/>
      <c r="AZ6" s="7"/>
      <c r="BA6" s="7"/>
      <c r="BB6" s="7"/>
      <c r="BC6" s="7"/>
      <c r="BD6" s="7"/>
      <c r="BE6" s="6"/>
      <c r="BF6" s="7"/>
      <c r="BG6" s="6"/>
      <c r="BH6" s="6"/>
      <c r="BI6" s="6"/>
      <c r="BJ6" s="6"/>
      <c r="BK6" s="6"/>
      <c r="BL6" s="6"/>
      <c r="BM6" s="6"/>
      <c r="BN6" s="6"/>
      <c r="BO6" s="7"/>
      <c r="BP6" s="7"/>
      <c r="BQ6" s="7"/>
      <c r="BR6" s="7"/>
      <c r="BS6" s="7"/>
      <c r="BT6" s="7"/>
      <c r="BU6" s="7"/>
      <c r="BV6" s="7"/>
      <c r="BW6" s="7"/>
      <c r="BX6" s="7"/>
      <c r="BY6" s="7"/>
      <c r="BZ6" s="7"/>
      <c r="CA6" s="7"/>
      <c r="CB6" s="7"/>
      <c r="CC6" s="7"/>
      <c r="CD6" s="7"/>
      <c r="CE6" s="7"/>
      <c r="CF6" s="7"/>
      <c r="CG6" s="7"/>
      <c r="CH6" s="7"/>
      <c r="CI6" s="7"/>
      <c r="CJ6" s="7"/>
    </row>
    <row r="7" spans="2:88" ht="24.75" customHeight="1" x14ac:dyDescent="0.2">
      <c r="B7" s="139"/>
      <c r="C7" s="467" t="s">
        <v>248</v>
      </c>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7"/>
      <c r="AE7" s="7"/>
      <c r="AF7" s="7"/>
      <c r="AG7" s="7"/>
      <c r="AH7" s="6"/>
      <c r="AI7" s="6"/>
      <c r="AJ7" s="6"/>
      <c r="AK7" s="6"/>
      <c r="AL7" s="6"/>
      <c r="AM7" s="6"/>
      <c r="AN7" s="6"/>
      <c r="AO7" s="6"/>
      <c r="AP7" s="6"/>
      <c r="AQ7" s="7"/>
      <c r="AR7" s="7"/>
      <c r="AS7" s="7"/>
      <c r="AT7" s="7"/>
      <c r="AU7" s="7"/>
      <c r="AV7" s="7"/>
      <c r="AW7" s="7"/>
      <c r="AX7" s="7"/>
      <c r="AY7" s="7"/>
      <c r="AZ7" s="7"/>
      <c r="BA7" s="7"/>
      <c r="BB7" s="7"/>
      <c r="BC7" s="7"/>
      <c r="BD7" s="7"/>
      <c r="BE7" s="6"/>
      <c r="BF7" s="7"/>
      <c r="BG7" s="6"/>
      <c r="BH7" s="6"/>
      <c r="BI7" s="6"/>
      <c r="BJ7" s="6"/>
      <c r="BK7" s="6"/>
      <c r="BL7" s="6"/>
      <c r="BM7" s="6"/>
      <c r="BN7" s="6"/>
      <c r="BO7" s="7"/>
      <c r="BP7" s="7"/>
      <c r="BQ7" s="7"/>
      <c r="BR7" s="7"/>
      <c r="BS7" s="7"/>
      <c r="BT7" s="7"/>
      <c r="BU7" s="7"/>
      <c r="BV7" s="7"/>
      <c r="BW7" s="7"/>
      <c r="BX7" s="7"/>
      <c r="BY7" s="7"/>
      <c r="BZ7" s="7"/>
      <c r="CA7" s="7"/>
      <c r="CB7" s="7"/>
      <c r="CC7" s="7"/>
      <c r="CD7" s="7"/>
      <c r="CE7" s="7"/>
      <c r="CF7" s="7"/>
      <c r="CG7" s="7"/>
      <c r="CH7" s="7"/>
      <c r="CI7" s="7"/>
      <c r="CJ7" s="7"/>
    </row>
    <row r="8" spans="2:88" ht="24" customHeight="1" thickBot="1" x14ac:dyDescent="0.25">
      <c r="B8" s="16" t="s">
        <v>28</v>
      </c>
      <c r="C8" s="15"/>
      <c r="D8" s="15"/>
      <c r="I8" s="441" t="s">
        <v>29</v>
      </c>
      <c r="J8" s="441"/>
      <c r="K8" s="441"/>
      <c r="L8" s="441"/>
      <c r="M8" s="441"/>
      <c r="N8" s="441"/>
      <c r="O8" s="441"/>
      <c r="P8" s="441"/>
      <c r="Q8" s="441"/>
      <c r="R8" s="441" t="s">
        <v>219</v>
      </c>
      <c r="S8" s="441"/>
      <c r="T8" s="441"/>
      <c r="U8" s="441"/>
      <c r="V8" s="441"/>
      <c r="W8" s="441"/>
      <c r="X8" s="441"/>
      <c r="Y8" s="441"/>
      <c r="Z8" s="441"/>
      <c r="AA8" s="441"/>
      <c r="AB8" s="441"/>
      <c r="AC8" s="17" t="s">
        <v>30</v>
      </c>
      <c r="AH8" s="435" t="s">
        <v>218</v>
      </c>
      <c r="AI8" s="436"/>
      <c r="AJ8" s="436"/>
    </row>
    <row r="9" spans="2:88" ht="32.15" customHeight="1" thickBot="1" x14ac:dyDescent="0.25">
      <c r="B9" s="489" t="s">
        <v>270</v>
      </c>
      <c r="C9" s="490"/>
      <c r="D9" s="491"/>
      <c r="E9" s="491"/>
      <c r="F9" s="491"/>
      <c r="G9" s="491"/>
      <c r="H9" s="491"/>
      <c r="I9" s="437" t="s">
        <v>32</v>
      </c>
      <c r="J9" s="438"/>
      <c r="K9" s="438"/>
      <c r="L9" s="438"/>
      <c r="M9" s="438"/>
      <c r="N9" s="438"/>
      <c r="O9" s="438"/>
      <c r="P9" s="438"/>
      <c r="Q9" s="439"/>
      <c r="R9" s="437" t="s">
        <v>259</v>
      </c>
      <c r="S9" s="438"/>
      <c r="T9" s="438"/>
      <c r="U9" s="438"/>
      <c r="V9" s="438"/>
      <c r="W9" s="438"/>
      <c r="X9" s="438"/>
      <c r="Y9" s="438"/>
      <c r="Z9" s="438"/>
      <c r="AA9" s="438"/>
      <c r="AB9" s="439"/>
      <c r="AC9" s="161" t="s">
        <v>34</v>
      </c>
      <c r="AH9" s="18" t="s">
        <v>35</v>
      </c>
      <c r="AI9" s="18"/>
      <c r="AJ9" s="18" t="s">
        <v>36</v>
      </c>
    </row>
    <row r="10" spans="2:88" ht="22.5" customHeight="1" thickBot="1" x14ac:dyDescent="0.25">
      <c r="B10" s="167" t="s">
        <v>265</v>
      </c>
      <c r="C10" s="162"/>
      <c r="D10" s="163"/>
      <c r="E10" s="163"/>
      <c r="F10" s="163"/>
      <c r="G10" s="163"/>
      <c r="H10" s="163"/>
      <c r="I10" s="164"/>
      <c r="J10" s="164"/>
      <c r="K10" s="164"/>
      <c r="L10" s="164"/>
      <c r="M10" s="164"/>
      <c r="N10" s="164"/>
      <c r="O10" s="164"/>
      <c r="P10" s="164"/>
      <c r="Q10" s="164"/>
      <c r="R10" s="165"/>
      <c r="S10" s="165"/>
      <c r="T10" s="165"/>
      <c r="U10" s="165"/>
      <c r="V10" s="165"/>
      <c r="W10" s="165"/>
      <c r="X10" s="165"/>
      <c r="Y10" s="165"/>
      <c r="Z10" s="165"/>
      <c r="AA10" s="165"/>
      <c r="AB10" s="165"/>
      <c r="AC10" s="166"/>
      <c r="AH10" s="18"/>
      <c r="AI10" s="18"/>
      <c r="AJ10" s="18"/>
      <c r="BB10" s="2"/>
      <c r="BC10" s="2"/>
      <c r="BD10" s="2"/>
      <c r="BF10" s="2"/>
      <c r="BJ10" s="1"/>
      <c r="BK10" s="1"/>
      <c r="BL10" s="1"/>
      <c r="BM10" s="1"/>
      <c r="BN10" s="1"/>
    </row>
    <row r="11" spans="2:88" ht="29.25" customHeight="1" x14ac:dyDescent="0.2">
      <c r="B11" s="474" t="s">
        <v>245</v>
      </c>
      <c r="C11" s="475"/>
      <c r="D11" s="475"/>
      <c r="E11" s="475"/>
      <c r="F11" s="475"/>
      <c r="G11" s="475"/>
      <c r="H11" s="476"/>
      <c r="I11" s="433" t="s">
        <v>25</v>
      </c>
      <c r="J11" s="304" t="s">
        <v>116</v>
      </c>
      <c r="K11" s="304"/>
      <c r="L11" s="214"/>
      <c r="M11" s="215"/>
      <c r="N11" s="434" t="s">
        <v>37</v>
      </c>
      <c r="O11" s="471" t="s">
        <v>117</v>
      </c>
      <c r="P11" s="471"/>
      <c r="Q11" s="227"/>
      <c r="R11" s="300" t="s">
        <v>244</v>
      </c>
      <c r="S11" s="289"/>
      <c r="T11" s="289"/>
      <c r="U11" s="289"/>
      <c r="V11" s="289"/>
      <c r="W11" s="289"/>
      <c r="X11" s="289"/>
      <c r="Y11" s="289"/>
      <c r="Z11" s="289"/>
      <c r="AA11" s="289"/>
      <c r="AB11" s="472"/>
      <c r="AC11" s="432"/>
      <c r="AE11" s="28" t="str">
        <f>I11</f>
        <v>□</v>
      </c>
      <c r="AH11" s="29" t="str">
        <f>IF(AE11&amp;AE12="■□","●適合",IF(AE11&amp;AE12="□■","◆未達",IF(AE11&amp;AE12="□□","■未答","▼矛盾")))</f>
        <v>■未答</v>
      </c>
      <c r="AI11" s="18"/>
      <c r="AJ11" s="18"/>
      <c r="AL11" s="25" t="s">
        <v>38</v>
      </c>
      <c r="AM11" s="32" t="s">
        <v>39</v>
      </c>
      <c r="AN11" s="32" t="s">
        <v>40</v>
      </c>
      <c r="AO11" s="32" t="s">
        <v>41</v>
      </c>
      <c r="AP11" s="32" t="s">
        <v>42</v>
      </c>
      <c r="BB11" s="2"/>
      <c r="BC11" s="2"/>
      <c r="BD11" s="2"/>
      <c r="BF11" s="2"/>
      <c r="BJ11" s="1"/>
      <c r="BK11" s="1"/>
      <c r="BL11" s="1"/>
      <c r="BM11" s="1"/>
      <c r="BN11" s="1"/>
    </row>
    <row r="12" spans="2:88" ht="29.25" customHeight="1" x14ac:dyDescent="0.2">
      <c r="B12" s="477"/>
      <c r="C12" s="426"/>
      <c r="D12" s="426"/>
      <c r="E12" s="426"/>
      <c r="F12" s="426"/>
      <c r="G12" s="426"/>
      <c r="H12" s="427"/>
      <c r="I12" s="428"/>
      <c r="J12" s="275"/>
      <c r="K12" s="275"/>
      <c r="L12" s="59"/>
      <c r="M12" s="216"/>
      <c r="N12" s="410"/>
      <c r="O12" s="412"/>
      <c r="P12" s="412"/>
      <c r="Q12" s="213"/>
      <c r="R12" s="301"/>
      <c r="S12" s="302"/>
      <c r="T12" s="302"/>
      <c r="U12" s="302"/>
      <c r="V12" s="302"/>
      <c r="W12" s="302"/>
      <c r="X12" s="302"/>
      <c r="Y12" s="302"/>
      <c r="Z12" s="302"/>
      <c r="AA12" s="302"/>
      <c r="AB12" s="473"/>
      <c r="AC12" s="297"/>
      <c r="AE12" s="1" t="str">
        <f>N11</f>
        <v>□</v>
      </c>
      <c r="AH12" s="18"/>
      <c r="AI12" s="18"/>
      <c r="AJ12" s="18"/>
      <c r="AM12" s="29" t="s">
        <v>22</v>
      </c>
      <c r="AN12" s="29" t="s">
        <v>23</v>
      </c>
      <c r="AO12" s="31" t="s">
        <v>43</v>
      </c>
      <c r="AP12" s="31" t="s">
        <v>24</v>
      </c>
      <c r="BB12" s="2"/>
      <c r="BC12" s="2"/>
      <c r="BD12" s="2"/>
      <c r="BF12" s="2"/>
      <c r="BJ12" s="1"/>
      <c r="BK12" s="1"/>
      <c r="BL12" s="1"/>
      <c r="BM12" s="1"/>
      <c r="BN12" s="1"/>
    </row>
    <row r="13" spans="2:88" ht="36" customHeight="1" x14ac:dyDescent="0.2">
      <c r="B13" s="413" t="s">
        <v>246</v>
      </c>
      <c r="C13" s="386"/>
      <c r="D13" s="386"/>
      <c r="E13" s="386"/>
      <c r="F13" s="386"/>
      <c r="G13" s="386"/>
      <c r="H13" s="414"/>
      <c r="I13" s="228"/>
      <c r="J13" s="229"/>
      <c r="K13" s="229"/>
      <c r="L13" s="229"/>
      <c r="M13" s="229"/>
      <c r="N13" s="229"/>
      <c r="O13" s="229"/>
      <c r="P13" s="229"/>
      <c r="Q13" s="230"/>
      <c r="R13" s="418" t="s">
        <v>241</v>
      </c>
      <c r="S13" s="419"/>
      <c r="T13" s="419"/>
      <c r="U13" s="419"/>
      <c r="V13" s="419"/>
      <c r="W13" s="419"/>
      <c r="X13" s="419"/>
      <c r="Y13" s="419"/>
      <c r="Z13" s="419"/>
      <c r="AA13" s="419"/>
      <c r="AB13" s="420"/>
      <c r="AC13" s="209"/>
      <c r="AH13" s="18"/>
      <c r="AI13" s="18"/>
      <c r="AJ13" s="18"/>
      <c r="BB13" s="2"/>
      <c r="BC13" s="2"/>
      <c r="BD13" s="2"/>
      <c r="BF13" s="2"/>
      <c r="BJ13" s="1"/>
      <c r="BK13" s="1"/>
      <c r="BL13" s="1"/>
      <c r="BM13" s="1"/>
      <c r="BN13" s="1"/>
    </row>
    <row r="14" spans="2:88" ht="13.5" customHeight="1" x14ac:dyDescent="0.2">
      <c r="B14" s="217"/>
      <c r="C14" s="418" t="s">
        <v>271</v>
      </c>
      <c r="D14" s="419"/>
      <c r="E14" s="419"/>
      <c r="F14" s="419"/>
      <c r="G14" s="419"/>
      <c r="H14" s="420"/>
      <c r="I14" s="408" t="s">
        <v>25</v>
      </c>
      <c r="J14" s="245" t="s">
        <v>116</v>
      </c>
      <c r="K14" s="245"/>
      <c r="L14" s="62"/>
      <c r="M14" s="220"/>
      <c r="N14" s="409" t="s">
        <v>37</v>
      </c>
      <c r="O14" s="411" t="s">
        <v>117</v>
      </c>
      <c r="P14" s="411"/>
      <c r="Q14" s="212"/>
      <c r="R14" s="429"/>
      <c r="S14" s="430"/>
      <c r="T14" s="430"/>
      <c r="U14" s="430"/>
      <c r="V14" s="430"/>
      <c r="W14" s="430"/>
      <c r="X14" s="430"/>
      <c r="Y14" s="430"/>
      <c r="Z14" s="430"/>
      <c r="AA14" s="430"/>
      <c r="AB14" s="431"/>
      <c r="AC14" s="295"/>
      <c r="AE14" s="28" t="str">
        <f>I14</f>
        <v>□</v>
      </c>
      <c r="AH14" s="29" t="str">
        <f>IF(AE14&amp;AE15="■□","●適合",IF(AE14&amp;AE15="□■","◆未達",IF(AE14&amp;AE15="□□","■未答","▼矛盾")))</f>
        <v>■未答</v>
      </c>
      <c r="AI14" s="18"/>
      <c r="AJ14" s="18"/>
      <c r="AL14" s="25" t="s">
        <v>38</v>
      </c>
      <c r="AM14" s="32" t="s">
        <v>39</v>
      </c>
      <c r="AN14" s="32" t="s">
        <v>40</v>
      </c>
      <c r="AO14" s="32" t="s">
        <v>41</v>
      </c>
      <c r="AP14" s="32" t="s">
        <v>42</v>
      </c>
      <c r="BB14" s="2"/>
      <c r="BC14" s="2"/>
      <c r="BD14" s="2"/>
      <c r="BF14" s="2"/>
      <c r="BJ14" s="1"/>
      <c r="BK14" s="1"/>
      <c r="BL14" s="1"/>
      <c r="BM14" s="1"/>
      <c r="BN14" s="1"/>
    </row>
    <row r="15" spans="2:88" ht="13.5" customHeight="1" x14ac:dyDescent="0.2">
      <c r="B15" s="217"/>
      <c r="C15" s="425"/>
      <c r="D15" s="426"/>
      <c r="E15" s="426"/>
      <c r="F15" s="426"/>
      <c r="G15" s="426"/>
      <c r="H15" s="427"/>
      <c r="I15" s="428"/>
      <c r="J15" s="275"/>
      <c r="K15" s="275"/>
      <c r="L15" s="59"/>
      <c r="M15" s="216"/>
      <c r="N15" s="410"/>
      <c r="O15" s="412"/>
      <c r="P15" s="412"/>
      <c r="Q15" s="223"/>
      <c r="R15" s="429"/>
      <c r="S15" s="430"/>
      <c r="T15" s="430"/>
      <c r="U15" s="430"/>
      <c r="V15" s="430"/>
      <c r="W15" s="430"/>
      <c r="X15" s="430"/>
      <c r="Y15" s="430"/>
      <c r="Z15" s="430"/>
      <c r="AA15" s="430"/>
      <c r="AB15" s="431"/>
      <c r="AC15" s="296"/>
      <c r="AE15" s="1" t="str">
        <f>N14</f>
        <v>□</v>
      </c>
      <c r="AH15" s="18"/>
      <c r="AI15" s="18"/>
      <c r="AJ15" s="18"/>
      <c r="AM15" s="29" t="s">
        <v>22</v>
      </c>
      <c r="AN15" s="29" t="s">
        <v>23</v>
      </c>
      <c r="AO15" s="31" t="s">
        <v>43</v>
      </c>
      <c r="AP15" s="31" t="s">
        <v>24</v>
      </c>
      <c r="BB15" s="2"/>
      <c r="BC15" s="2"/>
      <c r="BD15" s="2"/>
      <c r="BF15" s="2"/>
      <c r="BJ15" s="1"/>
      <c r="BK15" s="1"/>
      <c r="BL15" s="1"/>
      <c r="BM15" s="1"/>
      <c r="BN15" s="1"/>
    </row>
    <row r="16" spans="2:88" ht="14.25" customHeight="1" x14ac:dyDescent="0.2">
      <c r="B16" s="217"/>
      <c r="C16" s="418" t="s">
        <v>272</v>
      </c>
      <c r="D16" s="419"/>
      <c r="E16" s="419"/>
      <c r="F16" s="419"/>
      <c r="G16" s="419"/>
      <c r="H16" s="420"/>
      <c r="I16" s="408" t="s">
        <v>25</v>
      </c>
      <c r="J16" s="245" t="s">
        <v>116</v>
      </c>
      <c r="K16" s="245"/>
      <c r="L16" s="62"/>
      <c r="M16" s="220"/>
      <c r="N16" s="409" t="s">
        <v>37</v>
      </c>
      <c r="O16" s="411" t="s">
        <v>117</v>
      </c>
      <c r="P16" s="411"/>
      <c r="Q16" s="212"/>
      <c r="R16" s="429"/>
      <c r="S16" s="430"/>
      <c r="T16" s="430"/>
      <c r="U16" s="430"/>
      <c r="V16" s="430"/>
      <c r="W16" s="430"/>
      <c r="X16" s="430"/>
      <c r="Y16" s="430"/>
      <c r="Z16" s="430"/>
      <c r="AA16" s="430"/>
      <c r="AB16" s="431"/>
      <c r="AC16" s="295"/>
      <c r="AE16" s="28" t="str">
        <f>I16</f>
        <v>□</v>
      </c>
      <c r="AH16" s="29" t="str">
        <f>IF(AE16&amp;AE17="■□","●適合",IF(AE16&amp;AE17="□■","◆未達",IF(AE16&amp;AE17="□□","■未答","▼矛盾")))</f>
        <v>■未答</v>
      </c>
      <c r="AI16" s="18"/>
      <c r="AJ16" s="18"/>
      <c r="AL16" s="25" t="s">
        <v>38</v>
      </c>
      <c r="AM16" s="32" t="s">
        <v>39</v>
      </c>
      <c r="AN16" s="32" t="s">
        <v>40</v>
      </c>
      <c r="AO16" s="32" t="s">
        <v>41</v>
      </c>
      <c r="AP16" s="32" t="s">
        <v>42</v>
      </c>
      <c r="BB16" s="2"/>
      <c r="BC16" s="2"/>
      <c r="BD16" s="2"/>
      <c r="BF16" s="2"/>
      <c r="BJ16" s="1"/>
      <c r="BK16" s="1"/>
      <c r="BL16" s="1"/>
      <c r="BM16" s="1"/>
      <c r="BN16" s="1"/>
    </row>
    <row r="17" spans="2:66" ht="14.25" customHeight="1" x14ac:dyDescent="0.2">
      <c r="B17" s="217"/>
      <c r="C17" s="425"/>
      <c r="D17" s="426"/>
      <c r="E17" s="426"/>
      <c r="F17" s="426"/>
      <c r="G17" s="426"/>
      <c r="H17" s="427"/>
      <c r="I17" s="428"/>
      <c r="J17" s="275"/>
      <c r="K17" s="275"/>
      <c r="L17" s="59"/>
      <c r="M17" s="216"/>
      <c r="N17" s="410"/>
      <c r="O17" s="412"/>
      <c r="P17" s="412"/>
      <c r="Q17" s="223"/>
      <c r="R17" s="429"/>
      <c r="S17" s="430"/>
      <c r="T17" s="430"/>
      <c r="U17" s="430"/>
      <c r="V17" s="430"/>
      <c r="W17" s="430"/>
      <c r="X17" s="430"/>
      <c r="Y17" s="430"/>
      <c r="Z17" s="430"/>
      <c r="AA17" s="430"/>
      <c r="AB17" s="431"/>
      <c r="AC17" s="296"/>
      <c r="AE17" s="1" t="str">
        <f>N16</f>
        <v>□</v>
      </c>
      <c r="AH17" s="18"/>
      <c r="AI17" s="18"/>
      <c r="AJ17" s="18"/>
      <c r="AM17" s="29" t="s">
        <v>22</v>
      </c>
      <c r="AN17" s="29" t="s">
        <v>23</v>
      </c>
      <c r="AO17" s="31" t="s">
        <v>43</v>
      </c>
      <c r="AP17" s="31" t="s">
        <v>24</v>
      </c>
      <c r="BB17" s="2"/>
      <c r="BC17" s="2"/>
      <c r="BD17" s="2"/>
      <c r="BF17" s="2"/>
      <c r="BJ17" s="1"/>
      <c r="BK17" s="1"/>
      <c r="BL17" s="1"/>
      <c r="BM17" s="1"/>
      <c r="BN17" s="1"/>
    </row>
    <row r="18" spans="2:66" ht="14.25" customHeight="1" x14ac:dyDescent="0.2">
      <c r="B18" s="217"/>
      <c r="C18" s="418" t="s">
        <v>273</v>
      </c>
      <c r="D18" s="419"/>
      <c r="E18" s="419"/>
      <c r="F18" s="419"/>
      <c r="G18" s="419"/>
      <c r="H18" s="420"/>
      <c r="I18" s="408" t="s">
        <v>25</v>
      </c>
      <c r="J18" s="245" t="s">
        <v>116</v>
      </c>
      <c r="K18" s="245"/>
      <c r="L18" s="62"/>
      <c r="M18" s="220"/>
      <c r="N18" s="409" t="s">
        <v>37</v>
      </c>
      <c r="O18" s="411" t="s">
        <v>117</v>
      </c>
      <c r="P18" s="411"/>
      <c r="Q18" s="212"/>
      <c r="R18" s="429"/>
      <c r="S18" s="430"/>
      <c r="T18" s="430"/>
      <c r="U18" s="430"/>
      <c r="V18" s="430"/>
      <c r="W18" s="430"/>
      <c r="X18" s="430"/>
      <c r="Y18" s="430"/>
      <c r="Z18" s="430"/>
      <c r="AA18" s="430"/>
      <c r="AB18" s="431"/>
      <c r="AC18" s="295"/>
      <c r="AE18" s="28" t="str">
        <f>I18</f>
        <v>□</v>
      </c>
      <c r="AH18" s="29" t="str">
        <f>IF(AE18&amp;AE19="■□","●適合",IF(AE18&amp;AE19="□■","◆未達",IF(AE18&amp;AE19="□□","■未答","▼矛盾")))</f>
        <v>■未答</v>
      </c>
      <c r="AI18" s="18"/>
      <c r="AJ18" s="18"/>
      <c r="AL18" s="25" t="s">
        <v>38</v>
      </c>
      <c r="AM18" s="32" t="s">
        <v>39</v>
      </c>
      <c r="AN18" s="32" t="s">
        <v>40</v>
      </c>
      <c r="AO18" s="32" t="s">
        <v>41</v>
      </c>
      <c r="AP18" s="32" t="s">
        <v>42</v>
      </c>
      <c r="BB18" s="2"/>
      <c r="BC18" s="2"/>
      <c r="BD18" s="2"/>
      <c r="BF18" s="2"/>
      <c r="BJ18" s="1"/>
      <c r="BK18" s="1"/>
      <c r="BL18" s="1"/>
      <c r="BM18" s="1"/>
      <c r="BN18" s="1"/>
    </row>
    <row r="19" spans="2:66" ht="14.25" customHeight="1" x14ac:dyDescent="0.2">
      <c r="B19" s="224"/>
      <c r="C19" s="425"/>
      <c r="D19" s="426"/>
      <c r="E19" s="426"/>
      <c r="F19" s="426"/>
      <c r="G19" s="426"/>
      <c r="H19" s="427"/>
      <c r="I19" s="428"/>
      <c r="J19" s="275"/>
      <c r="K19" s="275"/>
      <c r="L19" s="59"/>
      <c r="M19" s="216"/>
      <c r="N19" s="410"/>
      <c r="O19" s="412"/>
      <c r="P19" s="412"/>
      <c r="Q19" s="223"/>
      <c r="R19" s="425"/>
      <c r="S19" s="426"/>
      <c r="T19" s="426"/>
      <c r="U19" s="426"/>
      <c r="V19" s="426"/>
      <c r="W19" s="426"/>
      <c r="X19" s="426"/>
      <c r="Y19" s="426"/>
      <c r="Z19" s="426"/>
      <c r="AA19" s="426"/>
      <c r="AB19" s="427"/>
      <c r="AC19" s="296"/>
      <c r="AE19" s="1" t="str">
        <f>N18</f>
        <v>□</v>
      </c>
      <c r="AH19" s="18"/>
      <c r="AI19" s="18"/>
      <c r="AJ19" s="18"/>
      <c r="AM19" s="29" t="s">
        <v>22</v>
      </c>
      <c r="AN19" s="29" t="s">
        <v>23</v>
      </c>
      <c r="AO19" s="31" t="s">
        <v>43</v>
      </c>
      <c r="AP19" s="31" t="s">
        <v>24</v>
      </c>
      <c r="BB19" s="2"/>
      <c r="BC19" s="2"/>
      <c r="BD19" s="2"/>
      <c r="BF19" s="2"/>
      <c r="BJ19" s="1"/>
      <c r="BK19" s="1"/>
      <c r="BL19" s="1"/>
      <c r="BM19" s="1"/>
      <c r="BN19" s="1"/>
    </row>
    <row r="20" spans="2:66" ht="36.75" customHeight="1" x14ac:dyDescent="0.2">
      <c r="B20" s="413" t="s">
        <v>247</v>
      </c>
      <c r="C20" s="386"/>
      <c r="D20" s="386"/>
      <c r="E20" s="386"/>
      <c r="F20" s="386"/>
      <c r="G20" s="386"/>
      <c r="H20" s="414"/>
      <c r="I20" s="228"/>
      <c r="J20" s="229"/>
      <c r="K20" s="229"/>
      <c r="L20" s="229"/>
      <c r="M20" s="229"/>
      <c r="N20" s="229"/>
      <c r="O20" s="229"/>
      <c r="P20" s="229"/>
      <c r="Q20" s="230"/>
      <c r="R20" s="418" t="s">
        <v>243</v>
      </c>
      <c r="S20" s="419"/>
      <c r="T20" s="419"/>
      <c r="U20" s="419"/>
      <c r="V20" s="419"/>
      <c r="W20" s="419"/>
      <c r="X20" s="419"/>
      <c r="Y20" s="419"/>
      <c r="Z20" s="419"/>
      <c r="AA20" s="419"/>
      <c r="AB20" s="420"/>
      <c r="AC20" s="209"/>
      <c r="AH20" s="18"/>
      <c r="AI20" s="18"/>
      <c r="AJ20" s="18"/>
      <c r="BB20" s="2"/>
      <c r="BC20" s="2"/>
      <c r="BD20" s="2"/>
      <c r="BF20" s="2"/>
      <c r="BJ20" s="1"/>
      <c r="BK20" s="1"/>
      <c r="BL20" s="1"/>
      <c r="BM20" s="1"/>
      <c r="BN20" s="1"/>
    </row>
    <row r="21" spans="2:66" ht="14.25" customHeight="1" x14ac:dyDescent="0.2">
      <c r="B21" s="217"/>
      <c r="C21" s="418" t="s">
        <v>274</v>
      </c>
      <c r="D21" s="419"/>
      <c r="E21" s="419"/>
      <c r="F21" s="419"/>
      <c r="G21" s="419"/>
      <c r="H21" s="420"/>
      <c r="I21" s="408" t="s">
        <v>25</v>
      </c>
      <c r="J21" s="245" t="s">
        <v>116</v>
      </c>
      <c r="K21" s="245"/>
      <c r="L21" s="62"/>
      <c r="M21" s="220"/>
      <c r="N21" s="409" t="s">
        <v>37</v>
      </c>
      <c r="O21" s="411" t="s">
        <v>117</v>
      </c>
      <c r="P21" s="411"/>
      <c r="Q21" s="212"/>
      <c r="R21" s="429"/>
      <c r="S21" s="430"/>
      <c r="T21" s="430"/>
      <c r="U21" s="430"/>
      <c r="V21" s="430"/>
      <c r="W21" s="430"/>
      <c r="X21" s="430"/>
      <c r="Y21" s="430"/>
      <c r="Z21" s="430"/>
      <c r="AA21" s="430"/>
      <c r="AB21" s="431"/>
      <c r="AC21" s="295"/>
      <c r="AE21" s="28" t="str">
        <f>I21</f>
        <v>□</v>
      </c>
      <c r="AH21" s="29" t="str">
        <f>IF(AE21&amp;AE22="■□","●適合",IF(AE21&amp;AE22="□■","◆未達",IF(AE21&amp;AE22="□□","■未答","▼矛盾")))</f>
        <v>■未答</v>
      </c>
      <c r="AI21" s="18"/>
      <c r="AJ21" s="18"/>
      <c r="AL21" s="25" t="s">
        <v>38</v>
      </c>
      <c r="AM21" s="32" t="s">
        <v>39</v>
      </c>
      <c r="AN21" s="32" t="s">
        <v>40</v>
      </c>
      <c r="AO21" s="32" t="s">
        <v>41</v>
      </c>
      <c r="AP21" s="32" t="s">
        <v>42</v>
      </c>
      <c r="BB21" s="2"/>
      <c r="BC21" s="2"/>
      <c r="BD21" s="2"/>
      <c r="BF21" s="2"/>
      <c r="BJ21" s="1"/>
      <c r="BK21" s="1"/>
      <c r="BL21" s="1"/>
      <c r="BM21" s="1"/>
      <c r="BN21" s="1"/>
    </row>
    <row r="22" spans="2:66" ht="14.25" customHeight="1" x14ac:dyDescent="0.2">
      <c r="B22" s="217"/>
      <c r="C22" s="425"/>
      <c r="D22" s="426"/>
      <c r="E22" s="426"/>
      <c r="F22" s="426"/>
      <c r="G22" s="426"/>
      <c r="H22" s="427"/>
      <c r="I22" s="428"/>
      <c r="J22" s="275"/>
      <c r="K22" s="275"/>
      <c r="L22" s="59"/>
      <c r="M22" s="216"/>
      <c r="N22" s="410"/>
      <c r="O22" s="412"/>
      <c r="P22" s="412"/>
      <c r="Q22" s="223"/>
      <c r="R22" s="429"/>
      <c r="S22" s="430"/>
      <c r="T22" s="430"/>
      <c r="U22" s="430"/>
      <c r="V22" s="430"/>
      <c r="W22" s="430"/>
      <c r="X22" s="430"/>
      <c r="Y22" s="430"/>
      <c r="Z22" s="430"/>
      <c r="AA22" s="430"/>
      <c r="AB22" s="431"/>
      <c r="AC22" s="296"/>
      <c r="AE22" s="1" t="str">
        <f>N21</f>
        <v>□</v>
      </c>
      <c r="AH22" s="18"/>
      <c r="AI22" s="18"/>
      <c r="AJ22" s="18"/>
      <c r="AM22" s="29" t="s">
        <v>22</v>
      </c>
      <c r="AN22" s="29" t="s">
        <v>23</v>
      </c>
      <c r="AO22" s="31" t="s">
        <v>43</v>
      </c>
      <c r="AP22" s="31" t="s">
        <v>24</v>
      </c>
      <c r="BB22" s="2"/>
      <c r="BC22" s="2"/>
      <c r="BD22" s="2"/>
      <c r="BF22" s="2"/>
      <c r="BJ22" s="1"/>
      <c r="BK22" s="1"/>
      <c r="BL22" s="1"/>
      <c r="BM22" s="1"/>
      <c r="BN22" s="1"/>
    </row>
    <row r="23" spans="2:66" ht="14.25" customHeight="1" x14ac:dyDescent="0.2">
      <c r="B23" s="217"/>
      <c r="C23" s="418" t="s">
        <v>275</v>
      </c>
      <c r="D23" s="419"/>
      <c r="E23" s="419"/>
      <c r="F23" s="419"/>
      <c r="G23" s="419"/>
      <c r="H23" s="420"/>
      <c r="I23" s="408" t="s">
        <v>25</v>
      </c>
      <c r="J23" s="245" t="s">
        <v>116</v>
      </c>
      <c r="K23" s="245"/>
      <c r="L23" s="62"/>
      <c r="M23" s="220"/>
      <c r="N23" s="409" t="s">
        <v>37</v>
      </c>
      <c r="O23" s="411" t="s">
        <v>117</v>
      </c>
      <c r="P23" s="411"/>
      <c r="Q23" s="212"/>
      <c r="R23" s="429"/>
      <c r="S23" s="430"/>
      <c r="T23" s="430"/>
      <c r="U23" s="430"/>
      <c r="V23" s="430"/>
      <c r="W23" s="430"/>
      <c r="X23" s="430"/>
      <c r="Y23" s="430"/>
      <c r="Z23" s="430"/>
      <c r="AA23" s="430"/>
      <c r="AB23" s="431"/>
      <c r="AC23" s="295"/>
      <c r="AE23" s="28" t="str">
        <f>I23</f>
        <v>□</v>
      </c>
      <c r="AH23" s="29" t="str">
        <f>IF(AE23&amp;AE24="■□","●適合",IF(AE23&amp;AE24="□■","◆未達",IF(AE23&amp;AE24="□□","■未答","▼矛盾")))</f>
        <v>■未答</v>
      </c>
      <c r="AI23" s="18"/>
      <c r="AJ23" s="18"/>
      <c r="AL23" s="25" t="s">
        <v>38</v>
      </c>
      <c r="AM23" s="32" t="s">
        <v>39</v>
      </c>
      <c r="AN23" s="32" t="s">
        <v>40</v>
      </c>
      <c r="AO23" s="32" t="s">
        <v>41</v>
      </c>
      <c r="AP23" s="32" t="s">
        <v>42</v>
      </c>
      <c r="BB23" s="2"/>
      <c r="BC23" s="2"/>
      <c r="BD23" s="2"/>
      <c r="BF23" s="2"/>
      <c r="BJ23" s="1"/>
      <c r="BK23" s="1"/>
      <c r="BL23" s="1"/>
      <c r="BM23" s="1"/>
      <c r="BN23" s="1"/>
    </row>
    <row r="24" spans="2:66" ht="14.25" customHeight="1" x14ac:dyDescent="0.2">
      <c r="B24" s="224"/>
      <c r="C24" s="425"/>
      <c r="D24" s="426"/>
      <c r="E24" s="426"/>
      <c r="F24" s="426"/>
      <c r="G24" s="426"/>
      <c r="H24" s="427"/>
      <c r="I24" s="428"/>
      <c r="J24" s="275"/>
      <c r="K24" s="275"/>
      <c r="L24" s="59"/>
      <c r="M24" s="216"/>
      <c r="N24" s="410"/>
      <c r="O24" s="412"/>
      <c r="P24" s="412"/>
      <c r="Q24" s="223"/>
      <c r="R24" s="425"/>
      <c r="S24" s="426"/>
      <c r="T24" s="426"/>
      <c r="U24" s="426"/>
      <c r="V24" s="426"/>
      <c r="W24" s="426"/>
      <c r="X24" s="426"/>
      <c r="Y24" s="426"/>
      <c r="Z24" s="426"/>
      <c r="AA24" s="426"/>
      <c r="AB24" s="427"/>
      <c r="AC24" s="296"/>
      <c r="AE24" s="1" t="str">
        <f>N23</f>
        <v>□</v>
      </c>
      <c r="AH24" s="18"/>
      <c r="AI24" s="18"/>
      <c r="AJ24" s="18"/>
      <c r="AM24" s="29" t="s">
        <v>22</v>
      </c>
      <c r="AN24" s="29" t="s">
        <v>23</v>
      </c>
      <c r="AO24" s="31" t="s">
        <v>43</v>
      </c>
      <c r="AP24" s="31" t="s">
        <v>24</v>
      </c>
      <c r="BB24" s="2"/>
      <c r="BC24" s="2"/>
      <c r="BD24" s="2"/>
      <c r="BF24" s="2"/>
      <c r="BJ24" s="1"/>
      <c r="BK24" s="1"/>
      <c r="BL24" s="1"/>
      <c r="BM24" s="1"/>
      <c r="BN24" s="1"/>
    </row>
    <row r="25" spans="2:66" ht="33" customHeight="1" x14ac:dyDescent="0.2">
      <c r="B25" s="217" t="s">
        <v>279</v>
      </c>
      <c r="C25" s="204"/>
      <c r="D25" s="204"/>
      <c r="E25" s="204"/>
      <c r="F25" s="204"/>
      <c r="G25" s="204"/>
      <c r="H25" s="218"/>
      <c r="I25" s="221"/>
      <c r="J25" s="222"/>
      <c r="K25" s="222"/>
      <c r="L25" s="219"/>
      <c r="M25" s="219"/>
      <c r="N25" s="222"/>
      <c r="O25" s="222"/>
      <c r="P25" s="222"/>
      <c r="Q25" s="222"/>
      <c r="R25" s="418" t="s">
        <v>242</v>
      </c>
      <c r="S25" s="419"/>
      <c r="T25" s="419"/>
      <c r="U25" s="419"/>
      <c r="V25" s="419"/>
      <c r="W25" s="419"/>
      <c r="X25" s="419"/>
      <c r="Y25" s="419"/>
      <c r="Z25" s="419"/>
      <c r="AA25" s="419"/>
      <c r="AB25" s="420"/>
      <c r="AC25" s="144"/>
      <c r="AH25" s="18"/>
      <c r="AI25" s="18"/>
      <c r="AJ25" s="18"/>
      <c r="BB25" s="2"/>
      <c r="BC25" s="2"/>
      <c r="BD25" s="2"/>
      <c r="BF25" s="2"/>
      <c r="BJ25" s="1"/>
      <c r="BK25" s="1"/>
      <c r="BL25" s="1"/>
      <c r="BM25" s="1"/>
      <c r="BN25" s="1"/>
    </row>
    <row r="26" spans="2:66" ht="14.25" customHeight="1" x14ac:dyDescent="0.2">
      <c r="B26" s="217"/>
      <c r="C26" s="418" t="s">
        <v>239</v>
      </c>
      <c r="D26" s="419"/>
      <c r="E26" s="419"/>
      <c r="F26" s="419"/>
      <c r="G26" s="419"/>
      <c r="H26" s="420"/>
      <c r="I26" s="408" t="s">
        <v>25</v>
      </c>
      <c r="J26" s="245" t="s">
        <v>116</v>
      </c>
      <c r="K26" s="245"/>
      <c r="L26" s="62"/>
      <c r="M26" s="220"/>
      <c r="N26" s="409" t="s">
        <v>37</v>
      </c>
      <c r="O26" s="411" t="s">
        <v>117</v>
      </c>
      <c r="P26" s="411"/>
      <c r="Q26" s="212"/>
      <c r="R26" s="429"/>
      <c r="S26" s="430"/>
      <c r="T26" s="430"/>
      <c r="U26" s="430"/>
      <c r="V26" s="430"/>
      <c r="W26" s="430"/>
      <c r="X26" s="430"/>
      <c r="Y26" s="430"/>
      <c r="Z26" s="430"/>
      <c r="AA26" s="430"/>
      <c r="AB26" s="431"/>
      <c r="AC26" s="295"/>
      <c r="AE26" s="28" t="str">
        <f>I26</f>
        <v>□</v>
      </c>
      <c r="AH26" s="29" t="str">
        <f>IF(AE26&amp;AE27="■□","●適合",IF(AE26&amp;AE27="□■","◆未達",IF(AE26&amp;AE27="□□","■未答","▼矛盾")))</f>
        <v>■未答</v>
      </c>
      <c r="AI26" s="18"/>
      <c r="AJ26" s="18"/>
      <c r="AL26" s="25" t="s">
        <v>38</v>
      </c>
      <c r="AM26" s="32" t="s">
        <v>39</v>
      </c>
      <c r="AN26" s="32" t="s">
        <v>40</v>
      </c>
      <c r="AO26" s="32" t="s">
        <v>41</v>
      </c>
      <c r="AP26" s="32" t="s">
        <v>42</v>
      </c>
      <c r="BB26" s="2"/>
      <c r="BC26" s="2"/>
      <c r="BD26" s="2"/>
      <c r="BF26" s="2"/>
      <c r="BJ26" s="1"/>
      <c r="BK26" s="1"/>
      <c r="BL26" s="1"/>
      <c r="BM26" s="1"/>
      <c r="BN26" s="1"/>
    </row>
    <row r="27" spans="2:66" ht="14.25" customHeight="1" x14ac:dyDescent="0.2">
      <c r="B27" s="217"/>
      <c r="C27" s="425"/>
      <c r="D27" s="426"/>
      <c r="E27" s="426"/>
      <c r="F27" s="426"/>
      <c r="G27" s="426"/>
      <c r="H27" s="427"/>
      <c r="I27" s="428"/>
      <c r="J27" s="275"/>
      <c r="K27" s="275"/>
      <c r="L27" s="59"/>
      <c r="M27" s="216"/>
      <c r="N27" s="410"/>
      <c r="O27" s="412"/>
      <c r="P27" s="412"/>
      <c r="Q27" s="223"/>
      <c r="R27" s="429"/>
      <c r="S27" s="430"/>
      <c r="T27" s="430"/>
      <c r="U27" s="430"/>
      <c r="V27" s="430"/>
      <c r="W27" s="430"/>
      <c r="X27" s="430"/>
      <c r="Y27" s="430"/>
      <c r="Z27" s="430"/>
      <c r="AA27" s="430"/>
      <c r="AB27" s="431"/>
      <c r="AC27" s="296"/>
      <c r="AE27" s="1" t="str">
        <f>N26</f>
        <v>□</v>
      </c>
      <c r="AH27" s="18"/>
      <c r="AI27" s="18"/>
      <c r="AJ27" s="18"/>
      <c r="AM27" s="29" t="s">
        <v>22</v>
      </c>
      <c r="AN27" s="29" t="s">
        <v>23</v>
      </c>
      <c r="AO27" s="31" t="s">
        <v>43</v>
      </c>
      <c r="AP27" s="31" t="s">
        <v>24</v>
      </c>
      <c r="BB27" s="2"/>
      <c r="BC27" s="2"/>
      <c r="BD27" s="2"/>
      <c r="BF27" s="2"/>
      <c r="BJ27" s="1"/>
      <c r="BK27" s="1"/>
      <c r="BL27" s="1"/>
      <c r="BM27" s="1"/>
      <c r="BN27" s="1"/>
    </row>
    <row r="28" spans="2:66" ht="14.25" customHeight="1" x14ac:dyDescent="0.2">
      <c r="B28" s="217"/>
      <c r="C28" s="418" t="s">
        <v>240</v>
      </c>
      <c r="D28" s="419"/>
      <c r="E28" s="419"/>
      <c r="F28" s="419"/>
      <c r="G28" s="419"/>
      <c r="H28" s="420"/>
      <c r="I28" s="408" t="s">
        <v>25</v>
      </c>
      <c r="J28" s="245" t="s">
        <v>116</v>
      </c>
      <c r="K28" s="245"/>
      <c r="L28" s="62"/>
      <c r="M28" s="220"/>
      <c r="N28" s="409" t="s">
        <v>37</v>
      </c>
      <c r="O28" s="411" t="s">
        <v>117</v>
      </c>
      <c r="P28" s="411"/>
      <c r="Q28" s="212"/>
      <c r="R28" s="429"/>
      <c r="S28" s="430"/>
      <c r="T28" s="430"/>
      <c r="U28" s="430"/>
      <c r="V28" s="430"/>
      <c r="W28" s="430"/>
      <c r="X28" s="430"/>
      <c r="Y28" s="430"/>
      <c r="Z28" s="430"/>
      <c r="AA28" s="430"/>
      <c r="AB28" s="431"/>
      <c r="AC28" s="295"/>
      <c r="AE28" s="28" t="str">
        <f>I28</f>
        <v>□</v>
      </c>
      <c r="AH28" s="29" t="str">
        <f>IF(AE28&amp;AE29="■□","●適合",IF(AE28&amp;AE29="□■","◆未達",IF(AE28&amp;AE29="□□","■未答","▼矛盾")))</f>
        <v>■未答</v>
      </c>
      <c r="AI28" s="18"/>
      <c r="AJ28" s="18"/>
      <c r="AL28" s="25" t="s">
        <v>38</v>
      </c>
      <c r="AM28" s="32" t="s">
        <v>39</v>
      </c>
      <c r="AN28" s="32" t="s">
        <v>40</v>
      </c>
      <c r="AO28" s="32" t="s">
        <v>41</v>
      </c>
      <c r="AP28" s="32" t="s">
        <v>42</v>
      </c>
      <c r="BB28" s="2"/>
      <c r="BC28" s="2"/>
      <c r="BD28" s="2"/>
      <c r="BF28" s="2"/>
      <c r="BJ28" s="1"/>
      <c r="BK28" s="1"/>
      <c r="BL28" s="1"/>
      <c r="BM28" s="1"/>
      <c r="BN28" s="1"/>
    </row>
    <row r="29" spans="2:66" ht="14.25" customHeight="1" x14ac:dyDescent="0.2">
      <c r="B29" s="217"/>
      <c r="C29" s="425"/>
      <c r="D29" s="426"/>
      <c r="E29" s="426"/>
      <c r="F29" s="426"/>
      <c r="G29" s="426"/>
      <c r="H29" s="427"/>
      <c r="I29" s="428"/>
      <c r="J29" s="275"/>
      <c r="K29" s="275"/>
      <c r="L29" s="59"/>
      <c r="M29" s="216"/>
      <c r="N29" s="410"/>
      <c r="O29" s="412"/>
      <c r="P29" s="412"/>
      <c r="Q29" s="223"/>
      <c r="R29" s="429"/>
      <c r="S29" s="430"/>
      <c r="T29" s="430"/>
      <c r="U29" s="430"/>
      <c r="V29" s="430"/>
      <c r="W29" s="430"/>
      <c r="X29" s="430"/>
      <c r="Y29" s="430"/>
      <c r="Z29" s="430"/>
      <c r="AA29" s="430"/>
      <c r="AB29" s="431"/>
      <c r="AC29" s="296"/>
      <c r="AE29" s="1" t="str">
        <f>N28</f>
        <v>□</v>
      </c>
      <c r="AH29" s="18"/>
      <c r="AI29" s="18"/>
      <c r="AJ29" s="18"/>
      <c r="AM29" s="29" t="s">
        <v>22</v>
      </c>
      <c r="AN29" s="29" t="s">
        <v>23</v>
      </c>
      <c r="AO29" s="31" t="s">
        <v>43</v>
      </c>
      <c r="AP29" s="31" t="s">
        <v>24</v>
      </c>
      <c r="BB29" s="2"/>
      <c r="BC29" s="2"/>
      <c r="BD29" s="2"/>
      <c r="BF29" s="2"/>
      <c r="BJ29" s="1"/>
      <c r="BK29" s="1"/>
      <c r="BL29" s="1"/>
      <c r="BM29" s="1"/>
      <c r="BN29" s="1"/>
    </row>
    <row r="30" spans="2:66" ht="14.25" customHeight="1" x14ac:dyDescent="0.2">
      <c r="B30" s="217"/>
      <c r="C30" s="418" t="s">
        <v>280</v>
      </c>
      <c r="D30" s="419"/>
      <c r="E30" s="419"/>
      <c r="F30" s="419"/>
      <c r="G30" s="419"/>
      <c r="H30" s="420"/>
      <c r="I30" s="408" t="s">
        <v>25</v>
      </c>
      <c r="J30" s="245" t="s">
        <v>116</v>
      </c>
      <c r="K30" s="245"/>
      <c r="L30" s="62"/>
      <c r="M30" s="220"/>
      <c r="N30" s="409" t="s">
        <v>37</v>
      </c>
      <c r="O30" s="411" t="s">
        <v>117</v>
      </c>
      <c r="P30" s="411"/>
      <c r="Q30" s="212"/>
      <c r="R30" s="429"/>
      <c r="S30" s="430"/>
      <c r="T30" s="430"/>
      <c r="U30" s="430"/>
      <c r="V30" s="430"/>
      <c r="W30" s="430"/>
      <c r="X30" s="430"/>
      <c r="Y30" s="430"/>
      <c r="Z30" s="430"/>
      <c r="AA30" s="430"/>
      <c r="AB30" s="431"/>
      <c r="AC30" s="295"/>
      <c r="AE30" s="28" t="str">
        <f>I30</f>
        <v>□</v>
      </c>
      <c r="AH30" s="29" t="str">
        <f>IF(AE30&amp;AE31="■□","●適合",IF(AE30&amp;AE31="□■","◆未達",IF(AE30&amp;AE31="□□","■未答","▼矛盾")))</f>
        <v>■未答</v>
      </c>
      <c r="AI30" s="18"/>
      <c r="AJ30" s="18"/>
      <c r="AL30" s="25" t="s">
        <v>38</v>
      </c>
      <c r="AM30" s="32" t="s">
        <v>39</v>
      </c>
      <c r="AN30" s="32" t="s">
        <v>40</v>
      </c>
      <c r="AO30" s="32" t="s">
        <v>41</v>
      </c>
      <c r="AP30" s="32" t="s">
        <v>42</v>
      </c>
      <c r="BB30" s="2"/>
      <c r="BC30" s="2"/>
      <c r="BD30" s="2"/>
      <c r="BF30" s="2"/>
      <c r="BJ30" s="1"/>
      <c r="BK30" s="1"/>
      <c r="BL30" s="1"/>
      <c r="BM30" s="1"/>
      <c r="BN30" s="1"/>
    </row>
    <row r="31" spans="2:66" ht="14.25" customHeight="1" thickBot="1" x14ac:dyDescent="0.25">
      <c r="B31" s="224"/>
      <c r="C31" s="425"/>
      <c r="D31" s="426"/>
      <c r="E31" s="426"/>
      <c r="F31" s="426"/>
      <c r="G31" s="426"/>
      <c r="H31" s="427"/>
      <c r="I31" s="415"/>
      <c r="J31" s="381"/>
      <c r="K31" s="381"/>
      <c r="L31" s="75"/>
      <c r="M31" s="225"/>
      <c r="N31" s="416"/>
      <c r="O31" s="417"/>
      <c r="P31" s="417"/>
      <c r="Q31" s="226"/>
      <c r="R31" s="421"/>
      <c r="S31" s="422"/>
      <c r="T31" s="422"/>
      <c r="U31" s="422"/>
      <c r="V31" s="422"/>
      <c r="W31" s="422"/>
      <c r="X31" s="422"/>
      <c r="Y31" s="422"/>
      <c r="Z31" s="422"/>
      <c r="AA31" s="422"/>
      <c r="AB31" s="423"/>
      <c r="AC31" s="424"/>
      <c r="AE31" s="1" t="str">
        <f>N30</f>
        <v>□</v>
      </c>
      <c r="AH31" s="18"/>
      <c r="AI31" s="18"/>
      <c r="AJ31" s="18"/>
      <c r="AM31" s="29" t="s">
        <v>22</v>
      </c>
      <c r="AN31" s="29" t="s">
        <v>23</v>
      </c>
      <c r="AO31" s="31" t="s">
        <v>43</v>
      </c>
      <c r="AP31" s="31" t="s">
        <v>24</v>
      </c>
      <c r="BB31" s="2"/>
      <c r="BC31" s="2"/>
      <c r="BD31" s="2"/>
      <c r="BF31" s="2"/>
      <c r="BJ31" s="1"/>
      <c r="BK31" s="1"/>
      <c r="BL31" s="1"/>
      <c r="BM31" s="1"/>
      <c r="BN31" s="1"/>
    </row>
    <row r="32" spans="2:66" ht="32.15" hidden="1" customHeight="1" thickBot="1" x14ac:dyDescent="0.25">
      <c r="B32" s="465" t="s">
        <v>31</v>
      </c>
      <c r="C32" s="401"/>
      <c r="D32" s="336"/>
      <c r="E32" s="336"/>
      <c r="F32" s="336"/>
      <c r="G32" s="336"/>
      <c r="H32" s="336"/>
      <c r="I32" s="404" t="s">
        <v>32</v>
      </c>
      <c r="J32" s="405"/>
      <c r="K32" s="405"/>
      <c r="L32" s="405"/>
      <c r="M32" s="405"/>
      <c r="N32" s="405"/>
      <c r="O32" s="405"/>
      <c r="P32" s="405"/>
      <c r="Q32" s="406"/>
      <c r="R32" s="404" t="s">
        <v>33</v>
      </c>
      <c r="S32" s="405"/>
      <c r="T32" s="405"/>
      <c r="U32" s="405"/>
      <c r="V32" s="405"/>
      <c r="W32" s="405"/>
      <c r="X32" s="405"/>
      <c r="Y32" s="405"/>
      <c r="Z32" s="405"/>
      <c r="AA32" s="405"/>
      <c r="AB32" s="406"/>
      <c r="AC32" s="19" t="s">
        <v>34</v>
      </c>
      <c r="AH32" s="18" t="s">
        <v>35</v>
      </c>
      <c r="AI32" s="18"/>
      <c r="AJ32" s="18" t="s">
        <v>36</v>
      </c>
    </row>
    <row r="33" spans="2:66" ht="21" customHeight="1" thickBot="1" x14ac:dyDescent="0.25">
      <c r="B33" s="148" t="s">
        <v>261</v>
      </c>
      <c r="C33" s="149"/>
      <c r="D33" s="150"/>
      <c r="E33" s="150"/>
      <c r="F33" s="150"/>
      <c r="G33" s="150"/>
      <c r="H33" s="150"/>
      <c r="I33" s="151"/>
      <c r="J33" s="151"/>
      <c r="K33" s="151"/>
      <c r="L33" s="151"/>
      <c r="M33" s="151"/>
      <c r="N33" s="151"/>
      <c r="O33" s="151"/>
      <c r="P33" s="151"/>
      <c r="Q33" s="151"/>
      <c r="R33" s="152"/>
      <c r="S33" s="152"/>
      <c r="T33" s="152"/>
      <c r="U33" s="152"/>
      <c r="V33" s="152"/>
      <c r="W33" s="152"/>
      <c r="X33" s="152"/>
      <c r="Y33" s="152"/>
      <c r="Z33" s="152"/>
      <c r="AA33" s="152"/>
      <c r="AB33" s="152"/>
      <c r="AC33" s="153"/>
      <c r="BB33" s="2"/>
      <c r="BC33" s="2"/>
      <c r="BD33" s="2"/>
      <c r="BF33" s="2"/>
      <c r="BJ33" s="1"/>
      <c r="BK33" s="1"/>
      <c r="BL33" s="1"/>
      <c r="BM33" s="1"/>
      <c r="BN33" s="1"/>
    </row>
    <row r="34" spans="2:66" ht="21" customHeight="1" thickBot="1" x14ac:dyDescent="0.25">
      <c r="B34" s="206" t="s">
        <v>266</v>
      </c>
      <c r="C34" s="207"/>
      <c r="D34" s="154"/>
      <c r="E34" s="154"/>
      <c r="F34" s="154"/>
      <c r="G34" s="154"/>
      <c r="H34" s="154"/>
      <c r="I34" s="155"/>
      <c r="J34" s="155"/>
      <c r="K34" s="155"/>
      <c r="L34" s="155"/>
      <c r="M34" s="155"/>
      <c r="N34" s="155"/>
      <c r="O34" s="155"/>
      <c r="P34" s="155"/>
      <c r="Q34" s="155"/>
      <c r="R34" s="156"/>
      <c r="S34" s="156"/>
      <c r="T34" s="156"/>
      <c r="U34" s="156"/>
      <c r="V34" s="156"/>
      <c r="W34" s="156"/>
      <c r="X34" s="156"/>
      <c r="Y34" s="156"/>
      <c r="Z34" s="156"/>
      <c r="AA34" s="156"/>
      <c r="AB34" s="156"/>
      <c r="AC34" s="157"/>
    </row>
    <row r="35" spans="2:66" ht="9.75" customHeight="1" x14ac:dyDescent="0.2">
      <c r="B35" s="288" t="s">
        <v>262</v>
      </c>
      <c r="C35" s="472"/>
      <c r="D35" s="257" t="s">
        <v>220</v>
      </c>
      <c r="E35" s="258"/>
      <c r="F35" s="258"/>
      <c r="G35" s="258"/>
      <c r="H35" s="259"/>
      <c r="I35" s="20"/>
      <c r="J35" s="21"/>
      <c r="K35" s="20"/>
      <c r="L35" s="20"/>
      <c r="M35" s="20"/>
      <c r="N35" s="20"/>
      <c r="O35" s="21"/>
      <c r="P35" s="21"/>
      <c r="Q35" s="22"/>
      <c r="R35" s="23"/>
      <c r="S35" s="24"/>
      <c r="T35" s="24"/>
      <c r="U35" s="24"/>
      <c r="V35" s="24"/>
      <c r="W35" s="24"/>
      <c r="X35" s="24"/>
      <c r="Y35" s="24"/>
      <c r="Z35" s="24"/>
      <c r="AA35" s="24"/>
      <c r="AB35" s="24"/>
      <c r="AC35" s="380"/>
      <c r="AP35" s="6"/>
      <c r="AQ35" s="7"/>
    </row>
    <row r="36" spans="2:66" ht="24" customHeight="1" x14ac:dyDescent="0.2">
      <c r="B36" s="290"/>
      <c r="C36" s="292"/>
      <c r="D36" s="267"/>
      <c r="E36" s="268"/>
      <c r="F36" s="268"/>
      <c r="G36" s="268"/>
      <c r="H36" s="269"/>
      <c r="I36" s="35" t="s">
        <v>167</v>
      </c>
      <c r="J36" s="270" t="s">
        <v>213</v>
      </c>
      <c r="K36" s="270"/>
      <c r="L36" s="270"/>
      <c r="M36" s="270"/>
      <c r="N36" s="270"/>
      <c r="O36" s="270"/>
      <c r="P36" s="270"/>
      <c r="Q36" s="271"/>
      <c r="R36" s="231"/>
      <c r="S36" s="232"/>
      <c r="T36" s="232"/>
      <c r="U36" s="232"/>
      <c r="V36" s="232"/>
      <c r="W36" s="232"/>
      <c r="X36" s="232"/>
      <c r="Y36" s="232"/>
      <c r="Z36" s="232"/>
      <c r="AA36" s="232"/>
      <c r="AB36" s="233"/>
      <c r="AC36" s="287"/>
      <c r="AE36" s="28" t="str">
        <f>+I36</f>
        <v>□</v>
      </c>
      <c r="AH36" s="31" t="str">
        <f>IF(AE36&amp;AE37&amp;AE38="■□□","◎無し",IF(AE36&amp;AE37&amp;AE38="□■□","●適合",IF(AE36&amp;AE37&amp;AE38="□□■","◆未達",IF(AE36&amp;AE37&amp;AE38="□□□","■未答","▼矛盾"))))</f>
        <v>■未答</v>
      </c>
      <c r="AI36" s="42"/>
      <c r="AL36" s="25" t="s">
        <v>49</v>
      </c>
      <c r="AM36" s="32" t="s">
        <v>164</v>
      </c>
      <c r="AN36" s="32" t="s">
        <v>163</v>
      </c>
      <c r="AO36" s="32" t="s">
        <v>162</v>
      </c>
      <c r="AP36" s="32" t="s">
        <v>161</v>
      </c>
      <c r="AQ36" s="32" t="s">
        <v>42</v>
      </c>
    </row>
    <row r="37" spans="2:66" ht="12" customHeight="1" x14ac:dyDescent="0.2">
      <c r="B37" s="290"/>
      <c r="C37" s="292"/>
      <c r="D37" s="267"/>
      <c r="E37" s="268"/>
      <c r="F37" s="268"/>
      <c r="G37" s="268"/>
      <c r="H37" s="269"/>
      <c r="I37" s="33"/>
      <c r="J37" s="177"/>
      <c r="K37" s="26"/>
      <c r="L37" s="26"/>
      <c r="M37" s="26"/>
      <c r="N37" s="26"/>
      <c r="O37" s="177"/>
      <c r="P37" s="177"/>
      <c r="Q37" s="178"/>
      <c r="R37" s="34"/>
      <c r="S37" s="189"/>
      <c r="T37" s="189"/>
      <c r="U37" s="189"/>
      <c r="V37" s="189"/>
      <c r="W37" s="189"/>
      <c r="X37" s="189"/>
      <c r="Y37" s="189"/>
      <c r="Z37" s="189"/>
      <c r="AA37" s="189"/>
      <c r="AB37" s="189"/>
      <c r="AC37" s="287"/>
      <c r="AE37" s="1" t="str">
        <f>+I38</f>
        <v>□</v>
      </c>
      <c r="AF37" s="1" t="str">
        <f>+R38</f>
        <v>□</v>
      </c>
      <c r="AL37" s="25"/>
      <c r="AM37" s="29" t="s">
        <v>46</v>
      </c>
      <c r="AN37" s="29" t="s">
        <v>22</v>
      </c>
      <c r="AO37" s="29" t="s">
        <v>23</v>
      </c>
      <c r="AP37" s="31" t="s">
        <v>43</v>
      </c>
      <c r="AQ37" s="31" t="s">
        <v>24</v>
      </c>
    </row>
    <row r="38" spans="2:66" ht="18" customHeight="1" x14ac:dyDescent="0.2">
      <c r="B38" s="290"/>
      <c r="C38" s="292"/>
      <c r="D38" s="267"/>
      <c r="E38" s="268"/>
      <c r="F38" s="268"/>
      <c r="G38" s="268"/>
      <c r="H38" s="269"/>
      <c r="I38" s="35" t="s">
        <v>167</v>
      </c>
      <c r="J38" s="270" t="s">
        <v>254</v>
      </c>
      <c r="K38" s="270"/>
      <c r="L38" s="270"/>
      <c r="M38" s="270"/>
      <c r="N38" s="270"/>
      <c r="O38" s="270"/>
      <c r="P38" s="270"/>
      <c r="Q38" s="271"/>
      <c r="R38" s="27" t="s">
        <v>157</v>
      </c>
      <c r="S38" s="189" t="s">
        <v>44</v>
      </c>
      <c r="T38" s="189"/>
      <c r="U38" s="189"/>
      <c r="V38" s="189"/>
      <c r="W38" s="189"/>
      <c r="X38" s="189"/>
      <c r="Y38" s="189"/>
      <c r="Z38" s="189"/>
      <c r="AA38" s="189"/>
      <c r="AB38" s="189"/>
      <c r="AC38" s="287"/>
      <c r="AE38" s="1" t="str">
        <f>+I39</f>
        <v>□</v>
      </c>
      <c r="AF38" s="1" t="str">
        <f>+R39</f>
        <v>□</v>
      </c>
      <c r="AL38" s="25"/>
      <c r="AM38" s="66"/>
      <c r="AN38" s="66"/>
      <c r="AO38" s="66"/>
      <c r="AP38" s="66"/>
      <c r="AQ38" s="66"/>
      <c r="AR38" s="66"/>
      <c r="AS38" s="7"/>
    </row>
    <row r="39" spans="2:66" ht="18" customHeight="1" x14ac:dyDescent="0.2">
      <c r="B39" s="290"/>
      <c r="C39" s="292"/>
      <c r="D39" s="267"/>
      <c r="E39" s="268"/>
      <c r="F39" s="268"/>
      <c r="G39" s="268"/>
      <c r="H39" s="269"/>
      <c r="I39" s="35" t="s">
        <v>167</v>
      </c>
      <c r="J39" s="270" t="s">
        <v>255</v>
      </c>
      <c r="K39" s="270"/>
      <c r="L39" s="270"/>
      <c r="M39" s="270"/>
      <c r="N39" s="270"/>
      <c r="O39" s="270"/>
      <c r="P39" s="270"/>
      <c r="Q39" s="271"/>
      <c r="R39" s="27" t="s">
        <v>157</v>
      </c>
      <c r="S39" s="189" t="s">
        <v>256</v>
      </c>
      <c r="T39" s="189"/>
      <c r="U39" s="189"/>
      <c r="V39" s="189"/>
      <c r="W39" s="189"/>
      <c r="X39" s="189"/>
      <c r="Y39" s="189"/>
      <c r="Z39" s="189"/>
      <c r="AA39" s="189"/>
      <c r="AB39" s="189"/>
      <c r="AC39" s="287"/>
      <c r="AL39" s="25"/>
      <c r="AM39" s="30"/>
      <c r="AN39" s="30"/>
      <c r="AO39" s="30"/>
      <c r="AP39" s="30"/>
      <c r="AQ39" s="42"/>
      <c r="AR39" s="42"/>
      <c r="AS39" s="7"/>
    </row>
    <row r="40" spans="2:66" ht="18" customHeight="1" x14ac:dyDescent="0.2">
      <c r="B40" s="290"/>
      <c r="C40" s="292"/>
      <c r="D40" s="267"/>
      <c r="E40" s="268"/>
      <c r="F40" s="268"/>
      <c r="G40" s="268"/>
      <c r="H40" s="269"/>
      <c r="I40" s="37"/>
      <c r="J40" s="171"/>
      <c r="K40" s="38"/>
      <c r="L40" s="171"/>
      <c r="M40" s="171"/>
      <c r="N40" s="171"/>
      <c r="O40" s="171"/>
      <c r="P40" s="171"/>
      <c r="Q40" s="172"/>
      <c r="R40" s="34"/>
      <c r="S40" s="186"/>
      <c r="T40" s="186"/>
      <c r="U40" s="186"/>
      <c r="V40" s="186"/>
      <c r="W40" s="189"/>
      <c r="X40" s="189"/>
      <c r="Y40" s="189"/>
      <c r="Z40" s="189"/>
      <c r="AA40" s="189"/>
      <c r="AB40" s="189"/>
      <c r="AC40" s="287"/>
    </row>
    <row r="41" spans="2:66" ht="23.25" customHeight="1" x14ac:dyDescent="0.2">
      <c r="B41" s="290"/>
      <c r="C41" s="292"/>
      <c r="D41" s="267"/>
      <c r="E41" s="268"/>
      <c r="F41" s="268"/>
      <c r="G41" s="268"/>
      <c r="H41" s="269"/>
      <c r="I41" s="26"/>
      <c r="J41" s="177"/>
      <c r="K41" s="26"/>
      <c r="L41" s="26"/>
      <c r="M41" s="26"/>
      <c r="N41" s="26"/>
      <c r="O41" s="177"/>
      <c r="P41" s="177"/>
      <c r="Q41" s="178"/>
      <c r="R41" s="188"/>
      <c r="S41" s="189"/>
      <c r="T41" s="189"/>
      <c r="U41" s="189"/>
      <c r="V41" s="189"/>
      <c r="W41" s="189"/>
      <c r="X41" s="189"/>
      <c r="Y41" s="189"/>
      <c r="Z41" s="189"/>
      <c r="AA41" s="189"/>
      <c r="AB41" s="189"/>
      <c r="AC41" s="287"/>
      <c r="AL41" s="25"/>
      <c r="AM41" s="30"/>
      <c r="AN41" s="30"/>
      <c r="AO41" s="30"/>
      <c r="AP41" s="30"/>
      <c r="AQ41" s="42"/>
      <c r="BG41" s="1"/>
      <c r="BH41" s="1"/>
      <c r="BI41" s="1"/>
      <c r="BJ41" s="1"/>
      <c r="BK41" s="1"/>
      <c r="BL41" s="1"/>
      <c r="BM41" s="1"/>
      <c r="BN41" s="1"/>
    </row>
    <row r="42" spans="2:66" ht="20.149999999999999" customHeight="1" x14ac:dyDescent="0.2">
      <c r="B42" s="290"/>
      <c r="C42" s="292"/>
      <c r="D42" s="183"/>
      <c r="E42" s="402" t="s">
        <v>249</v>
      </c>
      <c r="F42" s="252"/>
      <c r="G42" s="252"/>
      <c r="H42" s="403"/>
      <c r="I42" s="93"/>
      <c r="J42" s="347"/>
      <c r="K42" s="347"/>
      <c r="L42" s="347"/>
      <c r="M42" s="56"/>
      <c r="N42" s="176"/>
      <c r="O42" s="176"/>
      <c r="P42" s="176"/>
      <c r="Q42" s="57"/>
      <c r="R42" s="138" t="s">
        <v>167</v>
      </c>
      <c r="S42" s="463" t="s">
        <v>207</v>
      </c>
      <c r="T42" s="463"/>
      <c r="U42" s="463"/>
      <c r="V42" s="137" t="s">
        <v>157</v>
      </c>
      <c r="W42" s="463" t="s">
        <v>206</v>
      </c>
      <c r="X42" s="463"/>
      <c r="Y42" s="463"/>
      <c r="Z42" s="136"/>
      <c r="AA42" s="136"/>
      <c r="AB42" s="135"/>
      <c r="AC42" s="190"/>
      <c r="AE42" s="7" t="str">
        <f t="shared" ref="AE42:AE47" si="0">+R42</f>
        <v>□</v>
      </c>
      <c r="AF42" s="7" t="str">
        <f t="shared" ref="AF42:AF47" si="1">+V42</f>
        <v>□</v>
      </c>
      <c r="AG42" s="132" t="s">
        <v>212</v>
      </c>
      <c r="AI42" s="42"/>
      <c r="AJ42" s="29" t="str">
        <f t="shared" ref="AJ42:AJ47" si="2">IF(AE42&amp;AF42="■□","－",IF(AE42&amp;AF42="□■",AG42,IF(AE42&amp;AF42="□□","■未答","▼矛盾")))</f>
        <v>■未答</v>
      </c>
      <c r="BG42" s="1"/>
      <c r="BH42" s="1"/>
      <c r="BI42" s="1"/>
      <c r="BJ42" s="1"/>
      <c r="BK42" s="1"/>
      <c r="BL42" s="1"/>
      <c r="BM42" s="1"/>
      <c r="BN42" s="1"/>
    </row>
    <row r="43" spans="2:66" ht="20.149999999999999" customHeight="1" x14ac:dyDescent="0.2">
      <c r="B43" s="290"/>
      <c r="C43" s="292"/>
      <c r="D43" s="183"/>
      <c r="E43" s="402" t="s">
        <v>250</v>
      </c>
      <c r="F43" s="252"/>
      <c r="G43" s="252"/>
      <c r="H43" s="403"/>
      <c r="I43" s="93"/>
      <c r="J43" s="205"/>
      <c r="K43" s="205"/>
      <c r="L43" s="205"/>
      <c r="M43" s="56"/>
      <c r="N43" s="205"/>
      <c r="O43" s="205"/>
      <c r="P43" s="205"/>
      <c r="Q43" s="208"/>
      <c r="R43" s="138" t="s">
        <v>167</v>
      </c>
      <c r="S43" s="463" t="s">
        <v>207</v>
      </c>
      <c r="T43" s="463"/>
      <c r="U43" s="463"/>
      <c r="V43" s="137" t="s">
        <v>157</v>
      </c>
      <c r="W43" s="463" t="s">
        <v>206</v>
      </c>
      <c r="X43" s="463"/>
      <c r="Y43" s="463"/>
      <c r="Z43" s="136"/>
      <c r="AA43" s="136"/>
      <c r="AB43" s="135"/>
      <c r="AC43" s="190"/>
      <c r="AE43" s="7" t="str">
        <f t="shared" si="0"/>
        <v>□</v>
      </c>
      <c r="AF43" s="7" t="str">
        <f t="shared" si="1"/>
        <v>□</v>
      </c>
      <c r="AG43" s="132" t="s">
        <v>211</v>
      </c>
      <c r="AJ43" s="29" t="str">
        <f t="shared" si="2"/>
        <v>■未答</v>
      </c>
      <c r="BG43" s="1"/>
      <c r="BH43" s="1"/>
      <c r="BI43" s="1"/>
      <c r="BJ43" s="1"/>
      <c r="BK43" s="1"/>
      <c r="BL43" s="1"/>
      <c r="BM43" s="1"/>
      <c r="BN43" s="1"/>
    </row>
    <row r="44" spans="2:66" ht="28" customHeight="1" x14ac:dyDescent="0.2">
      <c r="B44" s="290"/>
      <c r="C44" s="292"/>
      <c r="D44" s="183"/>
      <c r="E44" s="402" t="s">
        <v>251</v>
      </c>
      <c r="F44" s="252"/>
      <c r="G44" s="252"/>
      <c r="H44" s="403"/>
      <c r="I44" s="93"/>
      <c r="J44" s="205"/>
      <c r="K44" s="205"/>
      <c r="L44" s="205"/>
      <c r="M44" s="56"/>
      <c r="N44" s="205"/>
      <c r="O44" s="205"/>
      <c r="P44" s="205"/>
      <c r="Q44" s="208"/>
      <c r="R44" s="138" t="s">
        <v>167</v>
      </c>
      <c r="S44" s="463" t="s">
        <v>207</v>
      </c>
      <c r="T44" s="463"/>
      <c r="U44" s="463"/>
      <c r="V44" s="137" t="s">
        <v>157</v>
      </c>
      <c r="W44" s="463" t="s">
        <v>206</v>
      </c>
      <c r="X44" s="463"/>
      <c r="Y44" s="463"/>
      <c r="Z44" s="136"/>
      <c r="AA44" s="136"/>
      <c r="AB44" s="135"/>
      <c r="AC44" s="190"/>
      <c r="AE44" s="7" t="str">
        <f t="shared" si="0"/>
        <v>□</v>
      </c>
      <c r="AF44" s="7" t="str">
        <f t="shared" si="1"/>
        <v>□</v>
      </c>
      <c r="AG44" s="132" t="s">
        <v>210</v>
      </c>
      <c r="AJ44" s="29" t="str">
        <f t="shared" si="2"/>
        <v>■未答</v>
      </c>
      <c r="BG44" s="1"/>
      <c r="BH44" s="1"/>
      <c r="BI44" s="1"/>
      <c r="BJ44" s="1"/>
      <c r="BK44" s="1"/>
      <c r="BL44" s="1"/>
      <c r="BM44" s="1"/>
      <c r="BN44" s="1"/>
    </row>
    <row r="45" spans="2:66" ht="20.149999999999999" customHeight="1" x14ac:dyDescent="0.2">
      <c r="B45" s="290"/>
      <c r="C45" s="292"/>
      <c r="D45" s="183"/>
      <c r="E45" s="402" t="s">
        <v>252</v>
      </c>
      <c r="F45" s="252"/>
      <c r="G45" s="252"/>
      <c r="H45" s="403"/>
      <c r="I45" s="93"/>
      <c r="J45" s="205"/>
      <c r="K45" s="107"/>
      <c r="L45" s="205"/>
      <c r="M45" s="56"/>
      <c r="N45" s="205"/>
      <c r="O45" s="205"/>
      <c r="P45" s="205"/>
      <c r="Q45" s="208"/>
      <c r="R45" s="138" t="s">
        <v>167</v>
      </c>
      <c r="S45" s="463" t="s">
        <v>207</v>
      </c>
      <c r="T45" s="463"/>
      <c r="U45" s="463"/>
      <c r="V45" s="137" t="s">
        <v>157</v>
      </c>
      <c r="W45" s="463" t="s">
        <v>206</v>
      </c>
      <c r="X45" s="463"/>
      <c r="Y45" s="463"/>
      <c r="Z45" s="136"/>
      <c r="AA45" s="136"/>
      <c r="AB45" s="135"/>
      <c r="AC45" s="190"/>
      <c r="AE45" s="7" t="str">
        <f t="shared" si="0"/>
        <v>□</v>
      </c>
      <c r="AF45" s="7" t="str">
        <f t="shared" si="1"/>
        <v>□</v>
      </c>
      <c r="AG45" s="132" t="s">
        <v>209</v>
      </c>
      <c r="AI45" s="30"/>
      <c r="AJ45" s="29" t="str">
        <f t="shared" si="2"/>
        <v>■未答</v>
      </c>
      <c r="BG45" s="1"/>
      <c r="BH45" s="1"/>
      <c r="BI45" s="1"/>
      <c r="BJ45" s="1"/>
      <c r="BK45" s="1"/>
      <c r="BL45" s="1"/>
      <c r="BM45" s="1"/>
      <c r="BN45" s="1"/>
    </row>
    <row r="46" spans="2:66" ht="20.149999999999999" customHeight="1" x14ac:dyDescent="0.2">
      <c r="B46" s="290"/>
      <c r="C46" s="292"/>
      <c r="D46" s="183"/>
      <c r="E46" s="402" t="s">
        <v>253</v>
      </c>
      <c r="F46" s="252"/>
      <c r="G46" s="252"/>
      <c r="H46" s="403"/>
      <c r="I46" s="93"/>
      <c r="J46" s="205"/>
      <c r="K46" s="107"/>
      <c r="L46" s="205"/>
      <c r="M46" s="56"/>
      <c r="N46" s="205"/>
      <c r="O46" s="205"/>
      <c r="P46" s="205"/>
      <c r="Q46" s="208"/>
      <c r="R46" s="138" t="s">
        <v>167</v>
      </c>
      <c r="S46" s="463" t="s">
        <v>207</v>
      </c>
      <c r="T46" s="463"/>
      <c r="U46" s="463"/>
      <c r="V46" s="137" t="s">
        <v>157</v>
      </c>
      <c r="W46" s="463" t="s">
        <v>206</v>
      </c>
      <c r="X46" s="463"/>
      <c r="Y46" s="463"/>
      <c r="Z46" s="136"/>
      <c r="AA46" s="136"/>
      <c r="AB46" s="135"/>
      <c r="AC46" s="190"/>
      <c r="AE46" s="7" t="str">
        <f t="shared" si="0"/>
        <v>□</v>
      </c>
      <c r="AF46" s="7" t="str">
        <f t="shared" si="1"/>
        <v>□</v>
      </c>
      <c r="AG46" s="132" t="s">
        <v>208</v>
      </c>
      <c r="AI46" s="30"/>
      <c r="AJ46" s="29" t="str">
        <f t="shared" si="2"/>
        <v>■未答</v>
      </c>
      <c r="BG46" s="1"/>
      <c r="BH46" s="1"/>
      <c r="BI46" s="1"/>
      <c r="BJ46" s="1"/>
      <c r="BK46" s="1"/>
      <c r="BL46" s="1"/>
      <c r="BM46" s="1"/>
      <c r="BN46" s="1"/>
    </row>
    <row r="47" spans="2:66" ht="36" customHeight="1" thickBot="1" x14ac:dyDescent="0.25">
      <c r="B47" s="290"/>
      <c r="C47" s="292"/>
      <c r="D47" s="183"/>
      <c r="E47" s="334" t="s">
        <v>277</v>
      </c>
      <c r="F47" s="264"/>
      <c r="G47" s="264"/>
      <c r="H47" s="407"/>
      <c r="I47" s="93"/>
      <c r="J47" s="176"/>
      <c r="K47" s="176"/>
      <c r="L47" s="176"/>
      <c r="M47" s="56"/>
      <c r="N47" s="176"/>
      <c r="O47" s="176"/>
      <c r="P47" s="176"/>
      <c r="Q47" s="57"/>
      <c r="R47" s="99" t="s">
        <v>167</v>
      </c>
      <c r="S47" s="468" t="s">
        <v>207</v>
      </c>
      <c r="T47" s="468"/>
      <c r="U47" s="468"/>
      <c r="V47" s="134" t="s">
        <v>157</v>
      </c>
      <c r="W47" s="468" t="s">
        <v>206</v>
      </c>
      <c r="X47" s="468"/>
      <c r="Y47" s="468"/>
      <c r="Z47" s="181"/>
      <c r="AA47" s="181"/>
      <c r="AB47" s="182"/>
      <c r="AC47" s="133"/>
      <c r="AE47" s="7" t="str">
        <f t="shared" si="0"/>
        <v>□</v>
      </c>
      <c r="AF47" s="7" t="str">
        <f t="shared" si="1"/>
        <v>□</v>
      </c>
      <c r="AG47" s="132" t="s">
        <v>205</v>
      </c>
      <c r="AI47" s="42"/>
      <c r="AJ47" s="29" t="str">
        <f t="shared" si="2"/>
        <v>■未答</v>
      </c>
      <c r="BG47" s="1"/>
      <c r="BH47" s="1"/>
      <c r="BI47" s="1"/>
      <c r="BJ47" s="1"/>
      <c r="BK47" s="1"/>
      <c r="BL47" s="1"/>
      <c r="BM47" s="1"/>
      <c r="BN47" s="1"/>
    </row>
    <row r="48" spans="2:66" ht="22" customHeight="1" x14ac:dyDescent="0.2">
      <c r="B48" s="398" t="s">
        <v>204</v>
      </c>
      <c r="C48" s="460"/>
      <c r="D48" s="257" t="s">
        <v>221</v>
      </c>
      <c r="E48" s="258"/>
      <c r="F48" s="258"/>
      <c r="G48" s="258"/>
      <c r="H48" s="259"/>
      <c r="I48" s="74" t="s">
        <v>167</v>
      </c>
      <c r="J48" s="21" t="s">
        <v>60</v>
      </c>
      <c r="K48" s="21"/>
      <c r="L48" s="21"/>
      <c r="M48" s="20"/>
      <c r="N48" s="20"/>
      <c r="O48" s="21"/>
      <c r="P48" s="21"/>
      <c r="Q48" s="22"/>
      <c r="R48" s="23"/>
      <c r="S48" s="24"/>
      <c r="T48" s="24"/>
      <c r="U48" s="24"/>
      <c r="V48" s="24"/>
      <c r="W48" s="24"/>
      <c r="X48" s="24"/>
      <c r="Y48" s="24"/>
      <c r="Z48" s="24"/>
      <c r="AA48" s="24"/>
      <c r="AB48" s="131" t="s">
        <v>48</v>
      </c>
      <c r="AC48" s="380"/>
      <c r="AE48" s="28" t="str">
        <f>+I48</f>
        <v>□</v>
      </c>
      <c r="AH48" s="31" t="str">
        <f>IF(AE48&amp;AE49&amp;AE50&amp;AE51="■□□□","◎無し",IF(AE48&amp;AE49&amp;AE50&amp;AE51="□■□□","Ｅ適合",IF(AE48&amp;AE49&amp;AE50&amp;AE51="□□■□","●適合",IF(AE48&amp;AE49&amp;AE50&amp;AE51="□□□■","◆未達",IF(AE48&amp;AE49&amp;AE50&amp;AE51="□□□□","■未答","▼矛盾")))))</f>
        <v>■未答</v>
      </c>
      <c r="AI48" s="42"/>
      <c r="AL48" s="25" t="s">
        <v>45</v>
      </c>
      <c r="AM48" s="36" t="s">
        <v>173</v>
      </c>
      <c r="AN48" s="36" t="s">
        <v>172</v>
      </c>
      <c r="AO48" s="36" t="s">
        <v>171</v>
      </c>
      <c r="AP48" s="36" t="s">
        <v>170</v>
      </c>
      <c r="AQ48" s="36" t="s">
        <v>169</v>
      </c>
      <c r="AR48" s="36" t="s">
        <v>42</v>
      </c>
      <c r="BG48" s="1"/>
      <c r="BH48" s="1"/>
      <c r="BI48" s="1"/>
      <c r="BJ48" s="1"/>
      <c r="BK48" s="1"/>
      <c r="BL48" s="1"/>
      <c r="BM48" s="1"/>
      <c r="BN48" s="1"/>
    </row>
    <row r="49" spans="2:66" ht="22" customHeight="1" x14ac:dyDescent="0.2">
      <c r="B49" s="396"/>
      <c r="C49" s="445"/>
      <c r="D49" s="267"/>
      <c r="E49" s="268"/>
      <c r="F49" s="268"/>
      <c r="G49" s="268"/>
      <c r="H49" s="269"/>
      <c r="I49" s="43" t="s">
        <v>167</v>
      </c>
      <c r="J49" s="247" t="s">
        <v>267</v>
      </c>
      <c r="K49" s="247"/>
      <c r="L49" s="247"/>
      <c r="M49" s="247"/>
      <c r="N49" s="247"/>
      <c r="O49" s="247"/>
      <c r="P49" s="247"/>
      <c r="Q49" s="248"/>
      <c r="R49" s="394" t="s">
        <v>61</v>
      </c>
      <c r="S49" s="395"/>
      <c r="T49" s="251"/>
      <c r="U49" s="251"/>
      <c r="V49" s="76" t="s">
        <v>203</v>
      </c>
      <c r="W49" s="251"/>
      <c r="X49" s="251"/>
      <c r="Y49" s="189"/>
      <c r="Z49" s="189"/>
      <c r="AA49" s="189"/>
      <c r="AB49" s="189"/>
      <c r="AC49" s="287"/>
      <c r="AE49" s="1" t="str">
        <f>+I49</f>
        <v>□</v>
      </c>
      <c r="AL49" s="25"/>
      <c r="AM49" s="29" t="s">
        <v>21</v>
      </c>
      <c r="AN49" s="29" t="s">
        <v>62</v>
      </c>
      <c r="AO49" s="29" t="s">
        <v>22</v>
      </c>
      <c r="AP49" s="29" t="s">
        <v>23</v>
      </c>
      <c r="AQ49" s="31" t="s">
        <v>43</v>
      </c>
      <c r="AR49" s="31" t="s">
        <v>24</v>
      </c>
      <c r="BE49" s="1"/>
      <c r="BG49" s="1"/>
      <c r="BH49" s="1"/>
      <c r="BI49" s="1"/>
      <c r="BJ49" s="1"/>
      <c r="BK49" s="1"/>
      <c r="BL49" s="1"/>
      <c r="BM49" s="1"/>
      <c r="BN49" s="1"/>
    </row>
    <row r="50" spans="2:66" ht="22" customHeight="1" x14ac:dyDescent="0.2">
      <c r="B50" s="396"/>
      <c r="C50" s="445"/>
      <c r="D50" s="170"/>
      <c r="E50" s="264" t="s">
        <v>63</v>
      </c>
      <c r="F50" s="265"/>
      <c r="G50" s="265"/>
      <c r="H50" s="266"/>
      <c r="I50" s="56"/>
      <c r="J50" s="177"/>
      <c r="K50" s="177"/>
      <c r="L50" s="177"/>
      <c r="M50" s="177"/>
      <c r="N50" s="177"/>
      <c r="O50" s="177"/>
      <c r="P50" s="177"/>
      <c r="Q50" s="178"/>
      <c r="R50" s="200"/>
      <c r="S50" s="186"/>
      <c r="T50" s="186"/>
      <c r="U50" s="186"/>
      <c r="V50" s="186"/>
      <c r="W50" s="333"/>
      <c r="X50" s="333"/>
      <c r="Y50" s="186"/>
      <c r="Z50" s="186"/>
      <c r="AA50" s="189"/>
      <c r="AB50" s="48"/>
      <c r="AC50" s="287"/>
      <c r="AE50" s="1" t="str">
        <f>+I51</f>
        <v>□</v>
      </c>
      <c r="AH50" s="77">
        <f>IF(W49=0,0,T49/W49)</f>
        <v>0</v>
      </c>
      <c r="AJ50" s="29" t="str">
        <f>IF(AH50=0,"",IF(AH50&gt;(22/21),"◆過勾配","●適合"))</f>
        <v/>
      </c>
      <c r="BE50" s="1"/>
      <c r="BG50" s="1"/>
      <c r="BH50" s="1"/>
      <c r="BI50" s="1"/>
      <c r="BJ50" s="1"/>
      <c r="BK50" s="1"/>
      <c r="BL50" s="1"/>
      <c r="BM50" s="1"/>
      <c r="BN50" s="1"/>
    </row>
    <row r="51" spans="2:66" ht="22" customHeight="1" x14ac:dyDescent="0.2">
      <c r="B51" s="396"/>
      <c r="C51" s="445"/>
      <c r="D51" s="170"/>
      <c r="E51" s="260"/>
      <c r="F51" s="261"/>
      <c r="G51" s="261"/>
      <c r="H51" s="262"/>
      <c r="I51" s="43" t="s">
        <v>157</v>
      </c>
      <c r="J51" s="270" t="s">
        <v>64</v>
      </c>
      <c r="K51" s="270"/>
      <c r="L51" s="270"/>
      <c r="M51" s="270"/>
      <c r="N51" s="270"/>
      <c r="O51" s="270"/>
      <c r="P51" s="270"/>
      <c r="Q51" s="271"/>
      <c r="R51" s="255" t="s">
        <v>65</v>
      </c>
      <c r="S51" s="256"/>
      <c r="T51" s="256"/>
      <c r="U51" s="256"/>
      <c r="V51" s="251"/>
      <c r="W51" s="251"/>
      <c r="X51" s="189" t="s">
        <v>165</v>
      </c>
      <c r="Y51" s="189"/>
      <c r="Z51" s="189"/>
      <c r="AA51" s="189"/>
      <c r="AB51" s="48"/>
      <c r="AC51" s="287"/>
      <c r="AE51" s="1" t="str">
        <f>+I52</f>
        <v>□</v>
      </c>
      <c r="AH51" s="78" t="s">
        <v>202</v>
      </c>
      <c r="BE51" s="1"/>
      <c r="BG51" s="1"/>
      <c r="BH51" s="1"/>
      <c r="BI51" s="1"/>
      <c r="BJ51" s="1"/>
      <c r="BK51" s="1"/>
      <c r="BL51" s="1"/>
      <c r="BM51" s="1"/>
      <c r="BN51" s="1"/>
    </row>
    <row r="52" spans="2:66" ht="22" customHeight="1" x14ac:dyDescent="0.2">
      <c r="B52" s="396"/>
      <c r="C52" s="445"/>
      <c r="D52" s="170"/>
      <c r="E52" s="252" t="s">
        <v>66</v>
      </c>
      <c r="F52" s="253"/>
      <c r="G52" s="253"/>
      <c r="H52" s="466"/>
      <c r="I52" s="43" t="s">
        <v>157</v>
      </c>
      <c r="J52" s="247" t="s">
        <v>268</v>
      </c>
      <c r="K52" s="247"/>
      <c r="L52" s="247"/>
      <c r="M52" s="247"/>
      <c r="N52" s="247"/>
      <c r="O52" s="247"/>
      <c r="P52" s="247"/>
      <c r="Q52" s="248"/>
      <c r="R52" s="255" t="s">
        <v>67</v>
      </c>
      <c r="S52" s="256"/>
      <c r="T52" s="256"/>
      <c r="U52" s="256"/>
      <c r="V52" s="251"/>
      <c r="W52" s="251"/>
      <c r="X52" s="189" t="s">
        <v>165</v>
      </c>
      <c r="Y52" s="186"/>
      <c r="Z52" s="186"/>
      <c r="AA52" s="189"/>
      <c r="AB52" s="48"/>
      <c r="AC52" s="287"/>
      <c r="AH52" s="79" t="s">
        <v>68</v>
      </c>
      <c r="AJ52" s="31" t="str">
        <f>IF(V52&gt;0,IF(V52&lt;195,"◆195未満","●適合"),"■未答")</f>
        <v>■未答</v>
      </c>
      <c r="BE52" s="1"/>
      <c r="BG52" s="1"/>
      <c r="BH52" s="1"/>
      <c r="BI52" s="1"/>
      <c r="BJ52" s="1"/>
      <c r="BK52" s="1"/>
      <c r="BL52" s="1"/>
      <c r="BM52" s="1"/>
      <c r="BN52" s="1"/>
    </row>
    <row r="53" spans="2:66" ht="20.149999999999999" customHeight="1" x14ac:dyDescent="0.2">
      <c r="B53" s="396"/>
      <c r="C53" s="445"/>
      <c r="D53" s="170"/>
      <c r="E53" s="264" t="s">
        <v>201</v>
      </c>
      <c r="F53" s="265"/>
      <c r="G53" s="265"/>
      <c r="H53" s="266"/>
      <c r="I53" s="177"/>
      <c r="J53" s="177"/>
      <c r="K53" s="177"/>
      <c r="L53" s="177"/>
      <c r="M53" s="177"/>
      <c r="N53" s="177"/>
      <c r="O53" s="177"/>
      <c r="P53" s="177"/>
      <c r="Q53" s="178"/>
      <c r="R53" s="188"/>
      <c r="S53" s="337" t="s">
        <v>69</v>
      </c>
      <c r="T53" s="337"/>
      <c r="U53" s="337"/>
      <c r="V53" s="337"/>
      <c r="W53" s="337"/>
      <c r="X53" s="337"/>
      <c r="Y53" s="294">
        <f>+V51*2+V52</f>
        <v>0</v>
      </c>
      <c r="Z53" s="294"/>
      <c r="AA53" s="189" t="s">
        <v>165</v>
      </c>
      <c r="AB53" s="189"/>
      <c r="AC53" s="287"/>
      <c r="AH53" s="79" t="s">
        <v>70</v>
      </c>
      <c r="AJ53" s="31" t="str">
        <f>IF(Y53&gt;0,IF(AND(Y53&gt;=550,Y53&lt;=650),"●適合","◆未達"),"■未答")</f>
        <v>■未答</v>
      </c>
      <c r="BE53" s="1"/>
      <c r="BG53" s="1"/>
      <c r="BH53" s="1"/>
      <c r="BI53" s="1"/>
      <c r="BJ53" s="1"/>
      <c r="BK53" s="1"/>
      <c r="BL53" s="1"/>
      <c r="BM53" s="1"/>
      <c r="BN53" s="1"/>
    </row>
    <row r="54" spans="2:66" ht="20.149999999999999" customHeight="1" x14ac:dyDescent="0.2">
      <c r="B54" s="396"/>
      <c r="C54" s="445"/>
      <c r="D54" s="170"/>
      <c r="E54" s="267"/>
      <c r="F54" s="268"/>
      <c r="G54" s="268"/>
      <c r="H54" s="269"/>
      <c r="I54" s="177"/>
      <c r="J54" s="177"/>
      <c r="K54" s="177"/>
      <c r="L54" s="177"/>
      <c r="M54" s="177"/>
      <c r="N54" s="177"/>
      <c r="O54" s="177"/>
      <c r="P54" s="177"/>
      <c r="Q54" s="178"/>
      <c r="R54" s="255" t="s">
        <v>71</v>
      </c>
      <c r="S54" s="256"/>
      <c r="T54" s="256"/>
      <c r="U54" s="256"/>
      <c r="V54" s="251"/>
      <c r="W54" s="251"/>
      <c r="X54" s="189" t="s">
        <v>165</v>
      </c>
      <c r="Y54" s="186"/>
      <c r="Z54" s="186"/>
      <c r="AA54" s="189"/>
      <c r="AB54" s="189"/>
      <c r="AC54" s="287"/>
      <c r="AH54" s="65" t="s">
        <v>72</v>
      </c>
      <c r="AJ54" s="31" t="str">
        <f>IF(V54&gt;0,IF(V54&gt;30,"◆30超過","●適合"),"■未答")</f>
        <v>■未答</v>
      </c>
      <c r="BE54" s="1"/>
      <c r="BG54" s="1"/>
      <c r="BH54" s="1"/>
      <c r="BI54" s="1"/>
      <c r="BJ54" s="1"/>
      <c r="BK54" s="1"/>
      <c r="BL54" s="1"/>
      <c r="BM54" s="1"/>
      <c r="BN54" s="1"/>
    </row>
    <row r="55" spans="2:66" ht="8.25" customHeight="1" x14ac:dyDescent="0.2">
      <c r="B55" s="396"/>
      <c r="C55" s="445"/>
      <c r="D55" s="170"/>
      <c r="E55" s="267"/>
      <c r="F55" s="268"/>
      <c r="G55" s="268"/>
      <c r="H55" s="269"/>
      <c r="I55" s="177"/>
      <c r="J55" s="177"/>
      <c r="K55" s="177"/>
      <c r="L55" s="177"/>
      <c r="M55" s="177"/>
      <c r="N55" s="177"/>
      <c r="O55" s="177"/>
      <c r="P55" s="177"/>
      <c r="Q55" s="178"/>
      <c r="R55" s="188"/>
      <c r="S55" s="189"/>
      <c r="T55" s="189"/>
      <c r="U55" s="186"/>
      <c r="V55" s="186"/>
      <c r="W55" s="186"/>
      <c r="X55" s="186"/>
      <c r="Y55" s="186"/>
      <c r="Z55" s="189"/>
      <c r="AA55" s="189"/>
      <c r="AB55" s="189"/>
      <c r="AC55" s="287"/>
      <c r="AH55" s="65"/>
      <c r="AN55" s="66"/>
      <c r="BE55" s="1"/>
      <c r="BG55" s="1"/>
      <c r="BH55" s="1"/>
      <c r="BI55" s="1"/>
      <c r="BJ55" s="1"/>
      <c r="BK55" s="1"/>
      <c r="BL55" s="1"/>
      <c r="BM55" s="1"/>
      <c r="BN55" s="1"/>
    </row>
    <row r="56" spans="2:66" ht="20.149999999999999" customHeight="1" x14ac:dyDescent="0.2">
      <c r="B56" s="396"/>
      <c r="C56" s="445"/>
      <c r="D56" s="170"/>
      <c r="E56" s="267"/>
      <c r="F56" s="268"/>
      <c r="G56" s="268"/>
      <c r="H56" s="269"/>
      <c r="I56" s="177"/>
      <c r="J56" s="177"/>
      <c r="K56" s="177"/>
      <c r="L56" s="177"/>
      <c r="M56" s="177"/>
      <c r="N56" s="177"/>
      <c r="O56" s="177"/>
      <c r="P56" s="177"/>
      <c r="Q56" s="178"/>
      <c r="R56" s="34"/>
      <c r="S56" s="186"/>
      <c r="T56" s="186"/>
      <c r="U56" s="186"/>
      <c r="V56" s="186"/>
      <c r="W56" s="186"/>
      <c r="X56" s="186"/>
      <c r="Y56" s="186"/>
      <c r="Z56" s="189"/>
      <c r="AA56" s="189"/>
      <c r="AB56" s="189"/>
      <c r="AC56" s="287"/>
      <c r="AH56" s="65"/>
      <c r="BE56" s="1"/>
      <c r="BG56" s="1"/>
      <c r="BH56" s="1"/>
      <c r="BI56" s="1"/>
      <c r="BJ56" s="1"/>
      <c r="BK56" s="1"/>
      <c r="BL56" s="1"/>
      <c r="BM56" s="1"/>
      <c r="BN56" s="1"/>
    </row>
    <row r="57" spans="2:66" ht="20.149999999999999" customHeight="1" x14ac:dyDescent="0.2">
      <c r="B57" s="396"/>
      <c r="C57" s="445"/>
      <c r="D57" s="170"/>
      <c r="E57" s="183"/>
      <c r="F57" s="264" t="s">
        <v>200</v>
      </c>
      <c r="G57" s="265"/>
      <c r="H57" s="266"/>
      <c r="I57" s="177"/>
      <c r="J57" s="177"/>
      <c r="K57" s="177"/>
      <c r="L57" s="177"/>
      <c r="M57" s="177"/>
      <c r="N57" s="177"/>
      <c r="O57" s="177"/>
      <c r="P57" s="177"/>
      <c r="Q57" s="178"/>
      <c r="R57" s="27" t="s">
        <v>157</v>
      </c>
      <c r="S57" s="189" t="s">
        <v>73</v>
      </c>
      <c r="T57" s="189"/>
      <c r="U57" s="189"/>
      <c r="V57" s="189"/>
      <c r="W57" s="186"/>
      <c r="X57" s="186"/>
      <c r="Y57" s="186"/>
      <c r="Z57" s="189"/>
      <c r="AA57" s="189"/>
      <c r="AB57" s="189"/>
      <c r="AC57" s="287"/>
      <c r="AF57" s="1" t="str">
        <f>+R57</f>
        <v>□</v>
      </c>
      <c r="AH57" s="65" t="s">
        <v>74</v>
      </c>
      <c r="AJ57" s="31"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5" t="s">
        <v>75</v>
      </c>
      <c r="AM57" s="36" t="s">
        <v>199</v>
      </c>
      <c r="AN57" s="36" t="s">
        <v>198</v>
      </c>
      <c r="AO57" s="36" t="s">
        <v>197</v>
      </c>
      <c r="AP57" s="36" t="s">
        <v>196</v>
      </c>
      <c r="AQ57" s="36" t="s">
        <v>195</v>
      </c>
      <c r="AR57" s="36" t="s">
        <v>195</v>
      </c>
      <c r="AS57" s="36" t="s">
        <v>42</v>
      </c>
      <c r="BE57" s="1"/>
      <c r="BG57" s="1"/>
      <c r="BH57" s="1"/>
      <c r="BI57" s="1"/>
      <c r="BJ57" s="1"/>
      <c r="BK57" s="1"/>
      <c r="BL57" s="1"/>
      <c r="BM57" s="1"/>
      <c r="BN57" s="1"/>
    </row>
    <row r="58" spans="2:66" ht="20.149999999999999" customHeight="1" x14ac:dyDescent="0.2">
      <c r="B58" s="396"/>
      <c r="C58" s="445"/>
      <c r="D58" s="170"/>
      <c r="E58" s="183"/>
      <c r="F58" s="260"/>
      <c r="G58" s="261"/>
      <c r="H58" s="262"/>
      <c r="I58" s="177"/>
      <c r="J58" s="177"/>
      <c r="K58" s="177"/>
      <c r="L58" s="177"/>
      <c r="M58" s="177"/>
      <c r="N58" s="177"/>
      <c r="O58" s="177"/>
      <c r="P58" s="177"/>
      <c r="Q58" s="178"/>
      <c r="R58" s="27" t="s">
        <v>157</v>
      </c>
      <c r="S58" s="189" t="s">
        <v>76</v>
      </c>
      <c r="T58" s="189"/>
      <c r="U58" s="189"/>
      <c r="V58" s="189"/>
      <c r="W58" s="189"/>
      <c r="X58" s="189"/>
      <c r="Y58" s="189"/>
      <c r="Z58" s="189"/>
      <c r="AA58" s="189"/>
      <c r="AB58" s="189"/>
      <c r="AC58" s="287"/>
      <c r="AF58" s="1" t="str">
        <f>+R58</f>
        <v>□</v>
      </c>
      <c r="AL58" s="25"/>
      <c r="AM58" s="29" t="s">
        <v>21</v>
      </c>
      <c r="AN58" s="29" t="s">
        <v>77</v>
      </c>
      <c r="AO58" s="29" t="s">
        <v>78</v>
      </c>
      <c r="AP58" s="29" t="s">
        <v>79</v>
      </c>
      <c r="AQ58" s="31" t="s">
        <v>80</v>
      </c>
      <c r="AR58" s="31" t="s">
        <v>43</v>
      </c>
      <c r="AS58" s="80" t="s">
        <v>24</v>
      </c>
      <c r="BE58" s="1"/>
      <c r="BG58" s="1"/>
      <c r="BH58" s="1"/>
      <c r="BI58" s="1"/>
      <c r="BJ58" s="1"/>
      <c r="BK58" s="1"/>
      <c r="BL58" s="1"/>
      <c r="BM58" s="1"/>
      <c r="BN58" s="1"/>
    </row>
    <row r="59" spans="2:66" ht="20.149999999999999" customHeight="1" x14ac:dyDescent="0.2">
      <c r="B59" s="396"/>
      <c r="C59" s="445"/>
      <c r="D59" s="170"/>
      <c r="E59" s="183"/>
      <c r="F59" s="264" t="s">
        <v>194</v>
      </c>
      <c r="G59" s="265"/>
      <c r="H59" s="266"/>
      <c r="I59" s="177"/>
      <c r="J59" s="177"/>
      <c r="K59" s="177"/>
      <c r="L59" s="177"/>
      <c r="M59" s="177"/>
      <c r="N59" s="177"/>
      <c r="O59" s="177"/>
      <c r="P59" s="177"/>
      <c r="Q59" s="178"/>
      <c r="R59" s="27" t="s">
        <v>157</v>
      </c>
      <c r="S59" s="189" t="s">
        <v>81</v>
      </c>
      <c r="T59" s="189"/>
      <c r="U59" s="189"/>
      <c r="V59" s="189"/>
      <c r="W59" s="189"/>
      <c r="X59" s="189"/>
      <c r="Y59" s="189"/>
      <c r="Z59" s="189"/>
      <c r="AA59" s="189"/>
      <c r="AB59" s="189"/>
      <c r="AC59" s="287"/>
      <c r="AF59" s="1" t="str">
        <f>+R59</f>
        <v>□</v>
      </c>
      <c r="BE59" s="1"/>
      <c r="BG59" s="1"/>
      <c r="BH59" s="1"/>
      <c r="BI59" s="1"/>
      <c r="BJ59" s="1"/>
      <c r="BK59" s="1"/>
      <c r="BL59" s="1"/>
      <c r="BM59" s="1"/>
      <c r="BN59" s="1"/>
    </row>
    <row r="60" spans="2:66" ht="20.149999999999999" customHeight="1" x14ac:dyDescent="0.2">
      <c r="B60" s="396"/>
      <c r="C60" s="445"/>
      <c r="D60" s="170"/>
      <c r="E60" s="183"/>
      <c r="F60" s="260"/>
      <c r="G60" s="261"/>
      <c r="H60" s="262"/>
      <c r="I60" s="177"/>
      <c r="J60" s="177"/>
      <c r="K60" s="177"/>
      <c r="L60" s="177"/>
      <c r="M60" s="177"/>
      <c r="N60" s="177"/>
      <c r="O60" s="177"/>
      <c r="P60" s="177"/>
      <c r="Q60" s="178"/>
      <c r="R60" s="27" t="s">
        <v>157</v>
      </c>
      <c r="S60" s="189" t="s">
        <v>82</v>
      </c>
      <c r="T60" s="189"/>
      <c r="U60" s="189"/>
      <c r="V60" s="189"/>
      <c r="W60" s="189"/>
      <c r="X60" s="189"/>
      <c r="Y60" s="189"/>
      <c r="Z60" s="189"/>
      <c r="AA60" s="189"/>
      <c r="AB60" s="189"/>
      <c r="AC60" s="287"/>
      <c r="AF60" s="1" t="str">
        <f>+R60</f>
        <v>□</v>
      </c>
      <c r="BE60" s="1"/>
      <c r="BG60" s="1"/>
      <c r="BH60" s="1"/>
      <c r="BI60" s="1"/>
      <c r="BJ60" s="1"/>
      <c r="BK60" s="1"/>
      <c r="BL60" s="1"/>
      <c r="BM60" s="1"/>
      <c r="BN60" s="1"/>
    </row>
    <row r="61" spans="2:66" ht="20.149999999999999" customHeight="1" x14ac:dyDescent="0.2">
      <c r="B61" s="396"/>
      <c r="C61" s="445"/>
      <c r="D61" s="170"/>
      <c r="E61" s="183"/>
      <c r="F61" s="264" t="s">
        <v>193</v>
      </c>
      <c r="G61" s="265"/>
      <c r="H61" s="266"/>
      <c r="I61" s="177"/>
      <c r="J61" s="177"/>
      <c r="K61" s="177"/>
      <c r="L61" s="177"/>
      <c r="M61" s="177"/>
      <c r="N61" s="177"/>
      <c r="O61" s="177"/>
      <c r="P61" s="177"/>
      <c r="Q61" s="178"/>
      <c r="R61" s="27" t="s">
        <v>157</v>
      </c>
      <c r="S61" s="189" t="s">
        <v>83</v>
      </c>
      <c r="T61" s="189"/>
      <c r="U61" s="189"/>
      <c r="V61" s="189"/>
      <c r="W61" s="189"/>
      <c r="X61" s="189"/>
      <c r="Y61" s="189"/>
      <c r="Z61" s="189"/>
      <c r="AA61" s="189"/>
      <c r="AB61" s="189"/>
      <c r="AC61" s="287"/>
      <c r="AF61" s="1" t="str">
        <f>+R61</f>
        <v>□</v>
      </c>
      <c r="BE61" s="1"/>
      <c r="BG61" s="1"/>
      <c r="BH61" s="1"/>
      <c r="BI61" s="1"/>
      <c r="BJ61" s="1"/>
      <c r="BK61" s="1"/>
      <c r="BL61" s="1"/>
      <c r="BM61" s="1"/>
      <c r="BN61" s="1"/>
    </row>
    <row r="62" spans="2:66" ht="20.149999999999999" customHeight="1" thickBot="1" x14ac:dyDescent="0.25">
      <c r="B62" s="397"/>
      <c r="C62" s="447"/>
      <c r="D62" s="184"/>
      <c r="E62" s="187"/>
      <c r="F62" s="383"/>
      <c r="G62" s="331"/>
      <c r="H62" s="332"/>
      <c r="I62" s="70"/>
      <c r="J62" s="70"/>
      <c r="K62" s="70"/>
      <c r="L62" s="70"/>
      <c r="M62" s="70"/>
      <c r="N62" s="70"/>
      <c r="O62" s="70"/>
      <c r="P62" s="70"/>
      <c r="Q62" s="71"/>
      <c r="R62" s="72"/>
      <c r="S62" s="73"/>
      <c r="T62" s="73"/>
      <c r="U62" s="73"/>
      <c r="V62" s="73"/>
      <c r="W62" s="73"/>
      <c r="X62" s="73"/>
      <c r="Y62" s="73"/>
      <c r="Z62" s="73"/>
      <c r="AA62" s="73"/>
      <c r="AB62" s="73"/>
      <c r="AC62" s="374"/>
      <c r="BE62" s="1"/>
      <c r="BG62" s="1"/>
      <c r="BH62" s="1"/>
      <c r="BI62" s="1"/>
      <c r="BJ62" s="1"/>
      <c r="BK62" s="1"/>
      <c r="BL62" s="1"/>
      <c r="BM62" s="1"/>
      <c r="BN62" s="1"/>
    </row>
    <row r="63" spans="2:66" ht="20.149999999999999" customHeight="1" x14ac:dyDescent="0.2">
      <c r="B63" s="398" t="s">
        <v>192</v>
      </c>
      <c r="C63" s="399"/>
      <c r="D63" s="257" t="s">
        <v>222</v>
      </c>
      <c r="E63" s="258"/>
      <c r="F63" s="258"/>
      <c r="G63" s="258"/>
      <c r="H63" s="259"/>
      <c r="I63" s="81" t="s">
        <v>157</v>
      </c>
      <c r="J63" s="82" t="s">
        <v>84</v>
      </c>
      <c r="K63" s="82"/>
      <c r="L63" s="82"/>
      <c r="M63" s="82"/>
      <c r="N63" s="82"/>
      <c r="O63" s="82"/>
      <c r="Q63" s="83"/>
      <c r="R63" s="84"/>
      <c r="S63" s="85"/>
      <c r="T63" s="85"/>
      <c r="U63" s="85"/>
      <c r="V63" s="85"/>
      <c r="W63" s="85"/>
      <c r="X63" s="85"/>
      <c r="Y63" s="85"/>
      <c r="Z63" s="85"/>
      <c r="AA63" s="85"/>
      <c r="AB63" s="85"/>
      <c r="AC63" s="346"/>
      <c r="AE63" s="28" t="str">
        <f>+I63</f>
        <v>□</v>
      </c>
      <c r="AH63" s="31" t="str">
        <f>IF(AE63&amp;AE64&amp;AE65="■□□","●適合",IF(AE63&amp;AE64&amp;AE65="□■□","◆未達",IF(AE63&amp;AE64&amp;AE65="□□■","◆未達",IF(AE63&amp;AE64&amp;AE65="□□□","■未答","▼矛盾"))))</f>
        <v>■未答</v>
      </c>
      <c r="AI63" s="42"/>
      <c r="AL63" s="25" t="s">
        <v>49</v>
      </c>
      <c r="AM63" s="32" t="s">
        <v>164</v>
      </c>
      <c r="AN63" s="32" t="s">
        <v>163</v>
      </c>
      <c r="AO63" s="32" t="s">
        <v>162</v>
      </c>
      <c r="AP63" s="32" t="s">
        <v>161</v>
      </c>
      <c r="AQ63" s="32" t="s">
        <v>42</v>
      </c>
      <c r="AT63" s="2"/>
      <c r="AU63" s="2"/>
      <c r="AV63" s="2"/>
      <c r="BE63" s="1"/>
      <c r="BG63" s="1"/>
      <c r="BH63" s="1"/>
      <c r="BI63" s="1"/>
      <c r="BJ63" s="1"/>
      <c r="BK63" s="1"/>
      <c r="BL63" s="1"/>
      <c r="BM63" s="1"/>
      <c r="BN63" s="1"/>
    </row>
    <row r="64" spans="2:66" ht="20.149999999999999" customHeight="1" x14ac:dyDescent="0.2">
      <c r="B64" s="396"/>
      <c r="C64" s="400"/>
      <c r="D64" s="267"/>
      <c r="E64" s="268"/>
      <c r="F64" s="268"/>
      <c r="G64" s="268"/>
      <c r="H64" s="269"/>
      <c r="I64" s="86" t="s">
        <v>157</v>
      </c>
      <c r="J64" s="176" t="s">
        <v>85</v>
      </c>
      <c r="K64" s="176"/>
      <c r="L64" s="176"/>
      <c r="M64" s="176"/>
      <c r="N64" s="176"/>
      <c r="O64" s="176"/>
      <c r="Q64" s="57"/>
      <c r="R64" s="200"/>
      <c r="S64" s="186"/>
      <c r="T64" s="186"/>
      <c r="U64" s="186"/>
      <c r="V64" s="186"/>
      <c r="W64" s="186"/>
      <c r="X64" s="186"/>
      <c r="Y64" s="186"/>
      <c r="Z64" s="186"/>
      <c r="AA64" s="186"/>
      <c r="AB64" s="186"/>
      <c r="AC64" s="339"/>
      <c r="AE64" s="1" t="str">
        <f>+I64</f>
        <v>□</v>
      </c>
      <c r="AL64" s="25"/>
      <c r="AM64" s="29" t="s">
        <v>22</v>
      </c>
      <c r="AN64" s="29" t="s">
        <v>23</v>
      </c>
      <c r="AO64" s="29" t="s">
        <v>23</v>
      </c>
      <c r="AP64" s="31" t="s">
        <v>43</v>
      </c>
      <c r="AQ64" s="31" t="s">
        <v>24</v>
      </c>
      <c r="AT64" s="2"/>
      <c r="AU64" s="2"/>
      <c r="AV64" s="2"/>
      <c r="BE64" s="1"/>
      <c r="BG64" s="1"/>
      <c r="BH64" s="1"/>
      <c r="BI64" s="1"/>
      <c r="BJ64" s="1"/>
      <c r="BK64" s="1"/>
      <c r="BL64" s="1"/>
      <c r="BM64" s="1"/>
      <c r="BN64" s="1"/>
    </row>
    <row r="65" spans="2:66" ht="20.149999999999999" customHeight="1" x14ac:dyDescent="0.2">
      <c r="B65" s="396"/>
      <c r="C65" s="400"/>
      <c r="D65" s="267"/>
      <c r="E65" s="268"/>
      <c r="F65" s="268"/>
      <c r="G65" s="268"/>
      <c r="H65" s="269"/>
      <c r="I65" s="87" t="s">
        <v>157</v>
      </c>
      <c r="J65" s="60" t="s">
        <v>86</v>
      </c>
      <c r="K65" s="60"/>
      <c r="L65" s="60"/>
      <c r="M65" s="60"/>
      <c r="N65" s="60"/>
      <c r="O65" s="60"/>
      <c r="Q65" s="61"/>
      <c r="R65" s="203"/>
      <c r="S65" s="197"/>
      <c r="T65" s="197"/>
      <c r="U65" s="197"/>
      <c r="V65" s="197"/>
      <c r="W65" s="197"/>
      <c r="X65" s="197"/>
      <c r="Y65" s="197"/>
      <c r="Z65" s="197"/>
      <c r="AA65" s="197"/>
      <c r="AB65" s="197"/>
      <c r="AC65" s="345"/>
      <c r="AE65" s="1" t="str">
        <f>+I65</f>
        <v>□</v>
      </c>
      <c r="AT65" s="2"/>
      <c r="AU65" s="2"/>
      <c r="AV65" s="2"/>
      <c r="BE65" s="1"/>
      <c r="BG65" s="1"/>
      <c r="BH65" s="1"/>
      <c r="BI65" s="1"/>
      <c r="BJ65" s="1"/>
      <c r="BK65" s="1"/>
      <c r="BL65" s="1"/>
      <c r="BM65" s="1"/>
      <c r="BN65" s="1"/>
    </row>
    <row r="66" spans="2:66" ht="16" customHeight="1" x14ac:dyDescent="0.2">
      <c r="B66" s="396"/>
      <c r="C66" s="400"/>
      <c r="D66" s="335"/>
      <c r="E66" s="88" t="s">
        <v>223</v>
      </c>
      <c r="F66" s="384" t="s">
        <v>224</v>
      </c>
      <c r="G66" s="461"/>
      <c r="H66" s="462"/>
      <c r="I66" s="130"/>
      <c r="J66" s="130"/>
      <c r="K66" s="130"/>
      <c r="L66" s="130"/>
      <c r="M66" s="130"/>
      <c r="N66" s="130"/>
      <c r="O66" s="130"/>
      <c r="P66" s="130"/>
      <c r="Q66" s="129"/>
      <c r="R66" s="128"/>
      <c r="S66" s="127"/>
      <c r="T66" s="127"/>
      <c r="U66" s="127"/>
      <c r="V66" s="127"/>
      <c r="W66" s="127"/>
      <c r="X66" s="127"/>
      <c r="Y66" s="127"/>
      <c r="Z66" s="127"/>
      <c r="AA66" s="127"/>
      <c r="AB66" s="127"/>
      <c r="AC66" s="196"/>
      <c r="AT66" s="2"/>
      <c r="AU66" s="2"/>
      <c r="AV66" s="2"/>
      <c r="BE66" s="1"/>
      <c r="BG66" s="1"/>
      <c r="BH66" s="1"/>
      <c r="BI66" s="1"/>
      <c r="BJ66" s="1"/>
      <c r="BK66" s="1"/>
      <c r="BL66" s="1"/>
      <c r="BM66" s="1"/>
      <c r="BN66" s="1"/>
    </row>
    <row r="67" spans="2:66" ht="17.149999999999999" customHeight="1" x14ac:dyDescent="0.2">
      <c r="B67" s="396"/>
      <c r="C67" s="400"/>
      <c r="D67" s="335"/>
      <c r="E67" s="334" t="s">
        <v>12</v>
      </c>
      <c r="F67" s="385" t="s">
        <v>225</v>
      </c>
      <c r="G67" s="386"/>
      <c r="H67" s="387"/>
      <c r="I67" s="43" t="s">
        <v>167</v>
      </c>
      <c r="J67" s="177" t="s">
        <v>60</v>
      </c>
      <c r="K67" s="177"/>
      <c r="L67" s="177"/>
      <c r="M67" s="26"/>
      <c r="N67" s="26"/>
      <c r="O67" s="177"/>
      <c r="P67" s="177"/>
      <c r="Q67" s="178"/>
      <c r="R67" s="53"/>
      <c r="S67" s="54"/>
      <c r="T67" s="54"/>
      <c r="U67" s="54"/>
      <c r="V67" s="54"/>
      <c r="W67" s="54"/>
      <c r="X67" s="55"/>
      <c r="Y67" s="55"/>
      <c r="Z67" s="102"/>
      <c r="AA67" s="102"/>
      <c r="AB67" s="47" t="s">
        <v>48</v>
      </c>
      <c r="AC67" s="338"/>
      <c r="AD67" s="67"/>
      <c r="AE67" s="28" t="str">
        <f t="shared" ref="AE67:AE84" si="3">+I67</f>
        <v>□</v>
      </c>
      <c r="AH67" s="31" t="str">
        <f>IF(AE67&amp;AE68&amp;AE69&amp;AE70="■□□□","◎無し",IF(AE67&amp;AE68&amp;AE69&amp;AE70="□■□□","Ｅ適合",IF(AE67&amp;AE68&amp;AE69&amp;AE70="□□■□","●適合",IF(AE67&amp;AE68&amp;AE69&amp;AE70="□□□■","◆未達",IF(AE67&amp;AE68&amp;AE69&amp;AE70="□□□□","■未答","▼矛盾")))))</f>
        <v>■未答</v>
      </c>
      <c r="AI67" s="42"/>
      <c r="AL67" s="25" t="s">
        <v>45</v>
      </c>
      <c r="AM67" s="36" t="s">
        <v>173</v>
      </c>
      <c r="AN67" s="36" t="s">
        <v>172</v>
      </c>
      <c r="AO67" s="36" t="s">
        <v>171</v>
      </c>
      <c r="AP67" s="36" t="s">
        <v>170</v>
      </c>
      <c r="AQ67" s="36" t="s">
        <v>169</v>
      </c>
      <c r="AR67" s="36" t="s">
        <v>42</v>
      </c>
      <c r="AT67" s="2"/>
      <c r="AU67" s="2"/>
      <c r="AV67" s="2"/>
      <c r="BE67" s="1"/>
      <c r="BG67" s="1"/>
      <c r="BH67" s="1"/>
      <c r="BI67" s="1"/>
      <c r="BJ67" s="1"/>
      <c r="BK67" s="1"/>
      <c r="BL67" s="1"/>
      <c r="BM67" s="1"/>
      <c r="BN67" s="1"/>
    </row>
    <row r="68" spans="2:66" ht="17.149999999999999" customHeight="1" x14ac:dyDescent="0.2">
      <c r="B68" s="396"/>
      <c r="C68" s="400"/>
      <c r="D68" s="335"/>
      <c r="E68" s="335"/>
      <c r="F68" s="348"/>
      <c r="G68" s="291"/>
      <c r="H68" s="349"/>
      <c r="I68" s="43" t="s">
        <v>167</v>
      </c>
      <c r="J68" s="247" t="s">
        <v>267</v>
      </c>
      <c r="K68" s="247"/>
      <c r="L68" s="247"/>
      <c r="M68" s="247"/>
      <c r="N68" s="247"/>
      <c r="O68" s="247"/>
      <c r="P68" s="247"/>
      <c r="Q68" s="248"/>
      <c r="R68" s="249" t="s">
        <v>87</v>
      </c>
      <c r="S68" s="250"/>
      <c r="T68" s="250"/>
      <c r="U68" s="250"/>
      <c r="V68" s="250"/>
      <c r="W68" s="250"/>
      <c r="X68" s="343" t="s">
        <v>183</v>
      </c>
      <c r="Y68" s="343"/>
      <c r="Z68" s="251"/>
      <c r="AA68" s="251"/>
      <c r="AB68" s="58"/>
      <c r="AC68" s="339"/>
      <c r="AE68" s="1" t="str">
        <f t="shared" si="3"/>
        <v>□</v>
      </c>
      <c r="AF68" s="1" t="str">
        <f>+V69</f>
        <v>□</v>
      </c>
      <c r="AH68" s="79" t="s">
        <v>88</v>
      </c>
      <c r="AJ68" s="91" t="str">
        <f>IF(Z68=0,"■未答",DEGREES(ATAN(1/Z68)))</f>
        <v>■未答</v>
      </c>
      <c r="AL68" s="25"/>
      <c r="AM68" s="29" t="s">
        <v>21</v>
      </c>
      <c r="AN68" s="29" t="s">
        <v>62</v>
      </c>
      <c r="AO68" s="29" t="s">
        <v>22</v>
      </c>
      <c r="AP68" s="29" t="s">
        <v>23</v>
      </c>
      <c r="AQ68" s="31" t="s">
        <v>43</v>
      </c>
      <c r="AR68" s="31" t="s">
        <v>24</v>
      </c>
      <c r="AT68" s="2"/>
      <c r="AU68" s="2"/>
      <c r="AV68" s="2"/>
      <c r="BE68" s="1"/>
      <c r="BG68" s="1"/>
      <c r="BH68" s="1"/>
      <c r="BI68" s="1"/>
      <c r="BJ68" s="1"/>
      <c r="BK68" s="1"/>
      <c r="BL68" s="1"/>
      <c r="BM68" s="1"/>
      <c r="BN68" s="1"/>
    </row>
    <row r="69" spans="2:66" ht="17.149999999999999" customHeight="1" x14ac:dyDescent="0.2">
      <c r="B69" s="396"/>
      <c r="C69" s="400"/>
      <c r="D69" s="335"/>
      <c r="E69" s="335"/>
      <c r="F69" s="348"/>
      <c r="G69" s="291"/>
      <c r="H69" s="349"/>
      <c r="I69" s="43" t="s">
        <v>157</v>
      </c>
      <c r="J69" s="270" t="s">
        <v>64</v>
      </c>
      <c r="K69" s="270"/>
      <c r="L69" s="270"/>
      <c r="M69" s="270"/>
      <c r="N69" s="270"/>
      <c r="O69" s="270"/>
      <c r="P69" s="270"/>
      <c r="Q69" s="271"/>
      <c r="R69" s="249" t="s">
        <v>260</v>
      </c>
      <c r="S69" s="250"/>
      <c r="T69" s="250"/>
      <c r="U69" s="250"/>
      <c r="V69" s="86" t="s">
        <v>157</v>
      </c>
      <c r="W69" s="333" t="s">
        <v>89</v>
      </c>
      <c r="X69" s="333"/>
      <c r="Y69" s="86" t="s">
        <v>157</v>
      </c>
      <c r="Z69" s="263" t="s">
        <v>90</v>
      </c>
      <c r="AA69" s="250"/>
      <c r="AB69" s="180"/>
      <c r="AC69" s="339"/>
      <c r="AE69" s="1" t="str">
        <f t="shared" si="3"/>
        <v>□</v>
      </c>
      <c r="AF69" s="1" t="str">
        <f>+Y69</f>
        <v>□</v>
      </c>
      <c r="AH69" s="79" t="s">
        <v>56</v>
      </c>
      <c r="AJ69" s="29"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396"/>
      <c r="C70" s="400"/>
      <c r="D70" s="335"/>
      <c r="E70" s="388"/>
      <c r="F70" s="301"/>
      <c r="G70" s="302"/>
      <c r="H70" s="303"/>
      <c r="I70" s="43" t="s">
        <v>157</v>
      </c>
      <c r="J70" s="247" t="s">
        <v>268</v>
      </c>
      <c r="K70" s="247"/>
      <c r="L70" s="247"/>
      <c r="M70" s="247"/>
      <c r="N70" s="247"/>
      <c r="O70" s="247"/>
      <c r="P70" s="247"/>
      <c r="Q70" s="248"/>
      <c r="R70" s="234"/>
      <c r="S70" s="235"/>
      <c r="T70" s="235"/>
      <c r="U70" s="235"/>
      <c r="V70" s="235"/>
      <c r="W70" s="235"/>
      <c r="X70" s="236"/>
      <c r="Y70" s="236"/>
      <c r="Z70" s="236"/>
      <c r="AA70" s="237"/>
      <c r="AB70" s="238"/>
      <c r="AC70" s="345"/>
      <c r="AE70" s="1" t="str">
        <f t="shared" si="3"/>
        <v>□</v>
      </c>
      <c r="AH70" s="240"/>
      <c r="AI70" s="241"/>
      <c r="AJ70" s="169"/>
      <c r="AT70" s="2"/>
      <c r="AU70" s="2"/>
      <c r="AV70" s="2"/>
      <c r="BE70" s="1"/>
      <c r="BG70" s="1"/>
      <c r="BH70" s="1"/>
      <c r="BI70" s="1"/>
      <c r="BJ70" s="1"/>
      <c r="BK70" s="1"/>
      <c r="BL70" s="1"/>
      <c r="BM70" s="1"/>
      <c r="BN70" s="1"/>
    </row>
    <row r="71" spans="2:66" ht="12" customHeight="1" x14ac:dyDescent="0.2">
      <c r="B71" s="396"/>
      <c r="C71" s="400"/>
      <c r="D71" s="335"/>
      <c r="E71" s="391" t="s">
        <v>13</v>
      </c>
      <c r="F71" s="385" t="s">
        <v>14</v>
      </c>
      <c r="G71" s="386"/>
      <c r="H71" s="387"/>
      <c r="I71" s="210" t="s">
        <v>25</v>
      </c>
      <c r="J71" s="245" t="s">
        <v>278</v>
      </c>
      <c r="K71" s="245"/>
      <c r="L71" s="245"/>
      <c r="M71" s="245"/>
      <c r="N71" s="245"/>
      <c r="O71" s="245"/>
      <c r="P71" s="245"/>
      <c r="Q71" s="246"/>
      <c r="R71" s="46"/>
      <c r="S71" s="46"/>
      <c r="T71" s="46"/>
      <c r="U71" s="46"/>
      <c r="V71" s="46"/>
      <c r="W71" s="46"/>
      <c r="X71" s="46"/>
      <c r="Y71" s="46"/>
      <c r="Z71" s="46"/>
      <c r="AA71" s="46"/>
      <c r="AB71" s="46"/>
      <c r="AC71" s="191"/>
      <c r="AE71" s="28" t="str">
        <f t="shared" si="3"/>
        <v>□</v>
      </c>
      <c r="AH71" s="31" t="str">
        <f>IF(AE71&amp;AE72&amp;AE73="■□□","◎無し",IF(AE71&amp;AE72&amp;AE73="□■□","●適合",IF(AE71&amp;AE72&amp;AE73="□□■","◆未達",IF(AE71&amp;AE72&amp;AE73="□□□","■未答","▼矛盾"))))</f>
        <v>■未答</v>
      </c>
      <c r="AI71" s="42"/>
      <c r="AL71" s="177" t="s">
        <v>49</v>
      </c>
      <c r="AM71" s="32" t="s">
        <v>50</v>
      </c>
      <c r="AN71" s="32" t="s">
        <v>51</v>
      </c>
      <c r="AO71" s="32" t="s">
        <v>52</v>
      </c>
      <c r="AP71" s="32" t="s">
        <v>53</v>
      </c>
      <c r="AQ71" s="32" t="s">
        <v>42</v>
      </c>
      <c r="BB71" s="2"/>
      <c r="BC71" s="2"/>
      <c r="BD71" s="2"/>
      <c r="BF71" s="2"/>
      <c r="BJ71" s="1"/>
      <c r="BK71" s="1"/>
      <c r="BL71" s="1"/>
      <c r="BM71" s="1"/>
      <c r="BN71" s="1"/>
    </row>
    <row r="72" spans="2:66" ht="13" customHeight="1" x14ac:dyDescent="0.2">
      <c r="B72" s="396"/>
      <c r="C72" s="400"/>
      <c r="D72" s="335"/>
      <c r="E72" s="392"/>
      <c r="F72" s="348"/>
      <c r="G72" s="291"/>
      <c r="H72" s="349"/>
      <c r="I72" s="43" t="s">
        <v>157</v>
      </c>
      <c r="J72" s="270" t="s">
        <v>91</v>
      </c>
      <c r="K72" s="270"/>
      <c r="L72" s="270"/>
      <c r="M72" s="270"/>
      <c r="N72" s="270"/>
      <c r="O72" s="270"/>
      <c r="P72" s="270"/>
      <c r="Q72" s="271"/>
      <c r="R72" s="189"/>
      <c r="S72" s="189"/>
      <c r="T72" s="189"/>
      <c r="U72" s="189"/>
      <c r="V72" s="189"/>
      <c r="W72" s="189"/>
      <c r="X72" s="189"/>
      <c r="Y72" s="189"/>
      <c r="Z72" s="189"/>
      <c r="AA72" s="189"/>
      <c r="AB72" s="189"/>
      <c r="AC72" s="287"/>
      <c r="AE72" s="145" t="str">
        <f t="shared" si="3"/>
        <v>□</v>
      </c>
      <c r="AH72" s="211"/>
      <c r="AI72" s="30"/>
      <c r="AL72" s="177"/>
      <c r="AM72" s="29" t="s">
        <v>22</v>
      </c>
      <c r="AN72" s="29" t="s">
        <v>23</v>
      </c>
      <c r="AO72" s="29" t="s">
        <v>23</v>
      </c>
      <c r="AP72" s="31" t="s">
        <v>43</v>
      </c>
      <c r="AQ72" s="31" t="s">
        <v>24</v>
      </c>
      <c r="AT72" s="2"/>
      <c r="AU72" s="2"/>
      <c r="AV72" s="2"/>
      <c r="BE72" s="1"/>
      <c r="BG72" s="1"/>
      <c r="BH72" s="1"/>
      <c r="BI72" s="1"/>
      <c r="BJ72" s="1"/>
      <c r="BK72" s="1"/>
      <c r="BL72" s="1"/>
      <c r="BM72" s="1"/>
      <c r="BN72" s="1"/>
    </row>
    <row r="73" spans="2:66" ht="13" customHeight="1" x14ac:dyDescent="0.2">
      <c r="B73" s="396"/>
      <c r="C73" s="400"/>
      <c r="D73" s="335"/>
      <c r="E73" s="393"/>
      <c r="F73" s="301"/>
      <c r="G73" s="302"/>
      <c r="H73" s="303"/>
      <c r="I73" s="44" t="s">
        <v>157</v>
      </c>
      <c r="J73" s="275" t="s">
        <v>92</v>
      </c>
      <c r="K73" s="275"/>
      <c r="L73" s="275"/>
      <c r="M73" s="275"/>
      <c r="N73" s="275"/>
      <c r="O73" s="275"/>
      <c r="P73" s="275"/>
      <c r="Q73" s="276"/>
      <c r="R73" s="45"/>
      <c r="S73" s="45"/>
      <c r="T73" s="45"/>
      <c r="U73" s="45"/>
      <c r="V73" s="45"/>
      <c r="W73" s="45"/>
      <c r="X73" s="45"/>
      <c r="Y73" s="45"/>
      <c r="Z73" s="45"/>
      <c r="AA73" s="45"/>
      <c r="AB73" s="45"/>
      <c r="AC73" s="293"/>
      <c r="AE73" s="1" t="str">
        <f t="shared" si="3"/>
        <v>□</v>
      </c>
      <c r="AT73" s="2"/>
      <c r="AU73" s="2"/>
      <c r="AV73" s="2"/>
      <c r="BE73" s="1"/>
      <c r="BG73" s="1"/>
      <c r="BH73" s="1"/>
      <c r="BI73" s="1"/>
      <c r="BJ73" s="1"/>
      <c r="BK73" s="1"/>
      <c r="BL73" s="1"/>
      <c r="BM73" s="1"/>
      <c r="BN73" s="1"/>
    </row>
    <row r="74" spans="2:66" ht="13" customHeight="1" x14ac:dyDescent="0.2">
      <c r="B74" s="396"/>
      <c r="C74" s="400"/>
      <c r="D74" s="335"/>
      <c r="E74" s="334" t="s">
        <v>15</v>
      </c>
      <c r="F74" s="385" t="s">
        <v>217</v>
      </c>
      <c r="G74" s="386"/>
      <c r="H74" s="387"/>
      <c r="I74" s="39" t="s">
        <v>167</v>
      </c>
      <c r="J74" s="245" t="s">
        <v>93</v>
      </c>
      <c r="K74" s="245"/>
      <c r="L74" s="245"/>
      <c r="M74" s="245"/>
      <c r="N74" s="245"/>
      <c r="O74" s="245"/>
      <c r="P74" s="245"/>
      <c r="Q74" s="246"/>
      <c r="R74" s="46"/>
      <c r="S74" s="46"/>
      <c r="T74" s="46"/>
      <c r="U74" s="46"/>
      <c r="V74" s="46"/>
      <c r="W74" s="46"/>
      <c r="X74" s="46"/>
      <c r="Y74" s="46"/>
      <c r="Z74" s="46"/>
      <c r="AA74" s="46"/>
      <c r="AB74" s="46"/>
      <c r="AC74" s="286"/>
      <c r="AE74" s="28" t="str">
        <f t="shared" si="3"/>
        <v>□</v>
      </c>
      <c r="AH74" s="31" t="str">
        <f>IF(AE74&amp;AE75&amp;AE76="■□□","◎無し",IF(AE74&amp;AE75&amp;AE76="□■□","●適合",IF(AE74&amp;AE75&amp;AE76="□□■","◆未達",IF(AE74&amp;AE75&amp;AE76="□□□","■未答","▼矛盾"))))</f>
        <v>■未答</v>
      </c>
      <c r="AI74" s="42"/>
      <c r="AL74" s="25" t="s">
        <v>49</v>
      </c>
      <c r="AM74" s="32" t="s">
        <v>164</v>
      </c>
      <c r="AN74" s="32" t="s">
        <v>163</v>
      </c>
      <c r="AO74" s="32" t="s">
        <v>162</v>
      </c>
      <c r="AP74" s="32" t="s">
        <v>161</v>
      </c>
      <c r="AQ74" s="32" t="s">
        <v>42</v>
      </c>
      <c r="AT74" s="2"/>
      <c r="AU74" s="2"/>
      <c r="AV74" s="2"/>
      <c r="BE74" s="1"/>
      <c r="BG74" s="1"/>
      <c r="BH74" s="1"/>
      <c r="BI74" s="1"/>
      <c r="BJ74" s="1"/>
      <c r="BK74" s="1"/>
      <c r="BL74" s="1"/>
      <c r="BM74" s="1"/>
      <c r="BN74" s="1"/>
    </row>
    <row r="75" spans="2:66" ht="13" customHeight="1" x14ac:dyDescent="0.2">
      <c r="B75" s="396"/>
      <c r="C75" s="400"/>
      <c r="D75" s="335"/>
      <c r="E75" s="335"/>
      <c r="F75" s="348"/>
      <c r="G75" s="291"/>
      <c r="H75" s="349"/>
      <c r="I75" s="43" t="s">
        <v>157</v>
      </c>
      <c r="J75" s="270" t="s">
        <v>91</v>
      </c>
      <c r="K75" s="270"/>
      <c r="L75" s="270"/>
      <c r="M75" s="270"/>
      <c r="N75" s="270"/>
      <c r="O75" s="270"/>
      <c r="P75" s="270"/>
      <c r="Q75" s="271"/>
      <c r="R75" s="189"/>
      <c r="S75" s="189"/>
      <c r="T75" s="189"/>
      <c r="U75" s="189"/>
      <c r="V75" s="189"/>
      <c r="W75" s="189"/>
      <c r="X75" s="189"/>
      <c r="Y75" s="189"/>
      <c r="Z75" s="189"/>
      <c r="AA75" s="189"/>
      <c r="AB75" s="189"/>
      <c r="AC75" s="287"/>
      <c r="AE75" s="1" t="str">
        <f t="shared" si="3"/>
        <v>□</v>
      </c>
      <c r="AL75" s="25"/>
      <c r="AM75" s="29" t="s">
        <v>21</v>
      </c>
      <c r="AN75" s="29" t="s">
        <v>22</v>
      </c>
      <c r="AO75" s="29" t="s">
        <v>23</v>
      </c>
      <c r="AP75" s="31" t="s">
        <v>43</v>
      </c>
      <c r="AQ75" s="31" t="s">
        <v>24</v>
      </c>
      <c r="AT75" s="2"/>
      <c r="AU75" s="2"/>
      <c r="AV75" s="2"/>
      <c r="BE75" s="1"/>
      <c r="BG75" s="1"/>
      <c r="BH75" s="1"/>
      <c r="BI75" s="1"/>
      <c r="BJ75" s="1"/>
      <c r="BK75" s="1"/>
      <c r="BL75" s="1"/>
      <c r="BM75" s="1"/>
      <c r="BN75" s="1"/>
    </row>
    <row r="76" spans="2:66" ht="13" customHeight="1" x14ac:dyDescent="0.2">
      <c r="B76" s="396"/>
      <c r="C76" s="400"/>
      <c r="D76" s="335"/>
      <c r="E76" s="388"/>
      <c r="F76" s="301"/>
      <c r="G76" s="302"/>
      <c r="H76" s="303"/>
      <c r="I76" s="44" t="s">
        <v>157</v>
      </c>
      <c r="J76" s="275" t="s">
        <v>92</v>
      </c>
      <c r="K76" s="275"/>
      <c r="L76" s="275"/>
      <c r="M76" s="275"/>
      <c r="N76" s="275"/>
      <c r="O76" s="275"/>
      <c r="P76" s="275"/>
      <c r="Q76" s="276"/>
      <c r="R76" s="45"/>
      <c r="S76" s="45"/>
      <c r="T76" s="45"/>
      <c r="U76" s="45"/>
      <c r="V76" s="45"/>
      <c r="W76" s="45"/>
      <c r="X76" s="45"/>
      <c r="Y76" s="45"/>
      <c r="Z76" s="45"/>
      <c r="AA76" s="45"/>
      <c r="AB76" s="45"/>
      <c r="AC76" s="293"/>
      <c r="AE76" s="1" t="str">
        <f t="shared" si="3"/>
        <v>□</v>
      </c>
      <c r="AT76" s="2"/>
      <c r="AU76" s="2"/>
      <c r="AV76" s="2"/>
      <c r="BE76" s="1"/>
      <c r="BG76" s="1"/>
      <c r="BH76" s="1"/>
      <c r="BI76" s="1"/>
      <c r="BJ76" s="1"/>
      <c r="BK76" s="1"/>
      <c r="BL76" s="1"/>
      <c r="BM76" s="1"/>
      <c r="BN76" s="1"/>
    </row>
    <row r="77" spans="2:66" ht="26.15" customHeight="1" x14ac:dyDescent="0.2">
      <c r="B77" s="396"/>
      <c r="C77" s="400"/>
      <c r="D77" s="335"/>
      <c r="E77" s="334" t="s">
        <v>94</v>
      </c>
      <c r="F77" s="385" t="s">
        <v>95</v>
      </c>
      <c r="G77" s="386"/>
      <c r="H77" s="387"/>
      <c r="I77" s="43" t="s">
        <v>157</v>
      </c>
      <c r="J77" s="389" t="s">
        <v>96</v>
      </c>
      <c r="K77" s="389"/>
      <c r="L77" s="389"/>
      <c r="M77" s="389"/>
      <c r="N77" s="389"/>
      <c r="O77" s="389"/>
      <c r="P77" s="389"/>
      <c r="Q77" s="390"/>
      <c r="R77" s="69"/>
      <c r="S77" s="46"/>
      <c r="T77" s="46"/>
      <c r="U77" s="46"/>
      <c r="V77" s="46"/>
      <c r="W77" s="46"/>
      <c r="X77" s="46"/>
      <c r="Y77" s="46"/>
      <c r="Z77" s="46"/>
      <c r="AA77" s="46"/>
      <c r="AB77" s="46"/>
      <c r="AC77" s="286"/>
      <c r="AE77" s="28" t="str">
        <f t="shared" si="3"/>
        <v>□</v>
      </c>
      <c r="AH77" s="31" t="str">
        <f>IF(AE77&amp;AE78&amp;AE79&amp;AE80="■□□□","◎無し",IF(AE77&amp;AE78&amp;AE79&amp;AE80="□■□□","●適済",IF(AE77&amp;AE78&amp;AE79&amp;AE80="□□■□","●適合",IF(AE77&amp;AE78&amp;AE79&amp;AE80="□□□■","◆未達",IF(AE77&amp;AE78&amp;AE79&amp;AE80="□□□□","■未答","▼矛盾")))))</f>
        <v>■未答</v>
      </c>
      <c r="AI77" s="42"/>
      <c r="AL77" s="25" t="s">
        <v>45</v>
      </c>
      <c r="AM77" s="36" t="s">
        <v>173</v>
      </c>
      <c r="AN77" s="36" t="s">
        <v>172</v>
      </c>
      <c r="AO77" s="36" t="s">
        <v>171</v>
      </c>
      <c r="AP77" s="36" t="s">
        <v>170</v>
      </c>
      <c r="AQ77" s="36" t="s">
        <v>169</v>
      </c>
      <c r="AR77" s="36" t="s">
        <v>42</v>
      </c>
      <c r="AT77" s="2"/>
      <c r="AU77" s="2"/>
      <c r="AV77" s="2"/>
      <c r="BE77" s="1"/>
      <c r="BG77" s="1"/>
      <c r="BH77" s="1"/>
      <c r="BI77" s="1"/>
      <c r="BJ77" s="1"/>
      <c r="BK77" s="1"/>
      <c r="BL77" s="1"/>
      <c r="BM77" s="1"/>
      <c r="BN77" s="1"/>
    </row>
    <row r="78" spans="2:66" ht="13" customHeight="1" x14ac:dyDescent="0.2">
      <c r="B78" s="396"/>
      <c r="C78" s="400"/>
      <c r="D78" s="335"/>
      <c r="E78" s="335"/>
      <c r="F78" s="348"/>
      <c r="G78" s="291"/>
      <c r="H78" s="349"/>
      <c r="I78" s="43" t="s">
        <v>157</v>
      </c>
      <c r="J78" s="270" t="s">
        <v>91</v>
      </c>
      <c r="K78" s="270"/>
      <c r="L78" s="270"/>
      <c r="M78" s="270"/>
      <c r="N78" s="270"/>
      <c r="O78" s="270"/>
      <c r="P78" s="270"/>
      <c r="Q78" s="271"/>
      <c r="R78" s="188"/>
      <c r="S78" s="189"/>
      <c r="T78" s="189"/>
      <c r="U78" s="189"/>
      <c r="V78" s="189"/>
      <c r="W78" s="189"/>
      <c r="X78" s="189"/>
      <c r="Y78" s="189"/>
      <c r="Z78" s="189"/>
      <c r="AA78" s="189"/>
      <c r="AB78" s="189"/>
      <c r="AC78" s="287"/>
      <c r="AE78" s="1" t="str">
        <f t="shared" si="3"/>
        <v>□</v>
      </c>
      <c r="AL78" s="25"/>
      <c r="AM78" s="29" t="s">
        <v>21</v>
      </c>
      <c r="AN78" s="29" t="s">
        <v>97</v>
      </c>
      <c r="AO78" s="29" t="s">
        <v>22</v>
      </c>
      <c r="AP78" s="29" t="s">
        <v>23</v>
      </c>
      <c r="AQ78" s="31" t="s">
        <v>43</v>
      </c>
      <c r="AR78" s="31" t="s">
        <v>24</v>
      </c>
      <c r="AT78" s="2"/>
      <c r="AU78" s="2"/>
      <c r="AV78" s="2"/>
      <c r="BE78" s="1"/>
      <c r="BG78" s="1"/>
      <c r="BH78" s="1"/>
      <c r="BI78" s="1"/>
      <c r="BJ78" s="1"/>
      <c r="BK78" s="1"/>
      <c r="BL78" s="1"/>
      <c r="BM78" s="1"/>
      <c r="BN78" s="1"/>
    </row>
    <row r="79" spans="2:66" ht="13" customHeight="1" x14ac:dyDescent="0.2">
      <c r="B79" s="396"/>
      <c r="C79" s="400"/>
      <c r="D79" s="335"/>
      <c r="E79" s="335"/>
      <c r="F79" s="348"/>
      <c r="G79" s="291"/>
      <c r="H79" s="349"/>
      <c r="I79" s="43" t="s">
        <v>157</v>
      </c>
      <c r="J79" s="270" t="s">
        <v>98</v>
      </c>
      <c r="K79" s="270"/>
      <c r="L79" s="270"/>
      <c r="M79" s="270"/>
      <c r="N79" s="270"/>
      <c r="O79" s="270"/>
      <c r="P79" s="270"/>
      <c r="Q79" s="271"/>
      <c r="R79" s="188"/>
      <c r="S79" s="189"/>
      <c r="T79" s="189"/>
      <c r="U79" s="189"/>
      <c r="V79" s="189"/>
      <c r="W79" s="189"/>
      <c r="X79" s="189"/>
      <c r="Y79" s="189"/>
      <c r="Z79" s="189"/>
      <c r="AA79" s="189"/>
      <c r="AB79" s="189"/>
      <c r="AC79" s="287"/>
      <c r="AE79" s="1" t="str">
        <f t="shared" si="3"/>
        <v>□</v>
      </c>
      <c r="AT79" s="2"/>
      <c r="AU79" s="2"/>
      <c r="AV79" s="2"/>
      <c r="BE79" s="1"/>
      <c r="BG79" s="1"/>
      <c r="BH79" s="1"/>
      <c r="BI79" s="1"/>
      <c r="BJ79" s="1"/>
      <c r="BK79" s="1"/>
      <c r="BL79" s="1"/>
      <c r="BM79" s="1"/>
      <c r="BN79" s="1"/>
    </row>
    <row r="80" spans="2:66" ht="13" customHeight="1" x14ac:dyDescent="0.2">
      <c r="B80" s="396"/>
      <c r="C80" s="400"/>
      <c r="D80" s="335"/>
      <c r="E80" s="388"/>
      <c r="F80" s="301"/>
      <c r="G80" s="302"/>
      <c r="H80" s="303"/>
      <c r="I80" s="44" t="s">
        <v>157</v>
      </c>
      <c r="J80" s="275" t="s">
        <v>92</v>
      </c>
      <c r="K80" s="275"/>
      <c r="L80" s="275"/>
      <c r="M80" s="275"/>
      <c r="N80" s="275"/>
      <c r="O80" s="275"/>
      <c r="P80" s="275"/>
      <c r="Q80" s="276"/>
      <c r="R80" s="92"/>
      <c r="S80" s="45"/>
      <c r="T80" s="45"/>
      <c r="U80" s="45"/>
      <c r="V80" s="45"/>
      <c r="W80" s="45"/>
      <c r="X80" s="45"/>
      <c r="Y80" s="45"/>
      <c r="Z80" s="45"/>
      <c r="AA80" s="45"/>
      <c r="AB80" s="45"/>
      <c r="AC80" s="293"/>
      <c r="AE80" s="1" t="str">
        <f t="shared" si="3"/>
        <v>□</v>
      </c>
      <c r="AT80" s="2"/>
      <c r="AU80" s="2"/>
      <c r="AV80" s="2"/>
      <c r="BE80" s="1"/>
      <c r="BG80" s="1"/>
      <c r="BH80" s="1"/>
      <c r="BI80" s="1"/>
      <c r="BJ80" s="1"/>
      <c r="BK80" s="1"/>
      <c r="BL80" s="1"/>
      <c r="BM80" s="1"/>
      <c r="BN80" s="1"/>
    </row>
    <row r="81" spans="2:66" ht="13" customHeight="1" x14ac:dyDescent="0.2">
      <c r="B81" s="396"/>
      <c r="C81" s="400"/>
      <c r="D81" s="335"/>
      <c r="E81" s="334" t="s">
        <v>99</v>
      </c>
      <c r="F81" s="385" t="s">
        <v>100</v>
      </c>
      <c r="G81" s="386"/>
      <c r="H81" s="387"/>
      <c r="I81" s="39" t="s">
        <v>167</v>
      </c>
      <c r="J81" s="245" t="s">
        <v>101</v>
      </c>
      <c r="K81" s="245"/>
      <c r="L81" s="245"/>
      <c r="M81" s="245"/>
      <c r="N81" s="245"/>
      <c r="O81" s="245"/>
      <c r="P81" s="245"/>
      <c r="Q81" s="246"/>
      <c r="R81" s="69"/>
      <c r="S81" s="46"/>
      <c r="T81" s="46"/>
      <c r="U81" s="46"/>
      <c r="V81" s="46"/>
      <c r="W81" s="46"/>
      <c r="X81" s="46"/>
      <c r="Y81" s="46"/>
      <c r="Z81" s="46"/>
      <c r="AA81" s="46"/>
      <c r="AB81" s="46"/>
      <c r="AC81" s="286"/>
      <c r="AE81" s="28" t="str">
        <f t="shared" si="3"/>
        <v>□</v>
      </c>
      <c r="AH81" s="31" t="str">
        <f>IF(AE81&amp;AE82&amp;AE83&amp;AE84="■□□□","◎無し",IF(AE81&amp;AE82&amp;AE83&amp;AE84="□■□□","●適済",IF(AE81&amp;AE82&amp;AE83&amp;AE84="□□■□","●適合",IF(AE81&amp;AE82&amp;AE83&amp;AE84="□□□■","◆未達",IF(AE81&amp;AE82&amp;AE83&amp;AE84="□□□□","■未答","▼矛盾")))))</f>
        <v>■未答</v>
      </c>
      <c r="AI81" s="42"/>
      <c r="AL81" s="25" t="s">
        <v>45</v>
      </c>
      <c r="AM81" s="36" t="s">
        <v>173</v>
      </c>
      <c r="AN81" s="36" t="s">
        <v>172</v>
      </c>
      <c r="AO81" s="36" t="s">
        <v>171</v>
      </c>
      <c r="AP81" s="36" t="s">
        <v>170</v>
      </c>
      <c r="AQ81" s="36" t="s">
        <v>169</v>
      </c>
      <c r="AR81" s="36" t="s">
        <v>42</v>
      </c>
      <c r="AT81" s="2"/>
      <c r="AU81" s="2"/>
      <c r="AV81" s="2"/>
      <c r="BE81" s="1"/>
      <c r="BG81" s="1"/>
      <c r="BH81" s="1"/>
      <c r="BI81" s="1"/>
      <c r="BJ81" s="1"/>
      <c r="BK81" s="1"/>
      <c r="BL81" s="1"/>
      <c r="BM81" s="1"/>
      <c r="BN81" s="1"/>
    </row>
    <row r="82" spans="2:66" ht="13" customHeight="1" x14ac:dyDescent="0.2">
      <c r="B82" s="396"/>
      <c r="C82" s="400"/>
      <c r="D82" s="335"/>
      <c r="E82" s="335"/>
      <c r="F82" s="348"/>
      <c r="G82" s="291"/>
      <c r="H82" s="349"/>
      <c r="I82" s="43" t="s">
        <v>157</v>
      </c>
      <c r="J82" s="270" t="s">
        <v>91</v>
      </c>
      <c r="K82" s="270"/>
      <c r="L82" s="270"/>
      <c r="M82" s="270"/>
      <c r="N82" s="270"/>
      <c r="O82" s="270"/>
      <c r="P82" s="270"/>
      <c r="Q82" s="271"/>
      <c r="R82" s="188"/>
      <c r="S82" s="189"/>
      <c r="T82" s="189"/>
      <c r="U82" s="189"/>
      <c r="V82" s="189"/>
      <c r="W82" s="189"/>
      <c r="X82" s="189"/>
      <c r="Y82" s="189"/>
      <c r="Z82" s="189"/>
      <c r="AA82" s="189"/>
      <c r="AB82" s="189"/>
      <c r="AC82" s="287"/>
      <c r="AE82" s="1" t="str">
        <f t="shared" si="3"/>
        <v>□</v>
      </c>
      <c r="AL82" s="25"/>
      <c r="AM82" s="29" t="s">
        <v>21</v>
      </c>
      <c r="AN82" s="29" t="s">
        <v>97</v>
      </c>
      <c r="AO82" s="29" t="s">
        <v>22</v>
      </c>
      <c r="AP82" s="29" t="s">
        <v>23</v>
      </c>
      <c r="AQ82" s="31" t="s">
        <v>43</v>
      </c>
      <c r="AR82" s="31" t="s">
        <v>24</v>
      </c>
      <c r="AT82" s="2"/>
      <c r="AU82" s="2"/>
      <c r="AV82" s="2"/>
      <c r="BE82" s="1"/>
      <c r="BG82" s="1"/>
      <c r="BH82" s="1"/>
      <c r="BI82" s="1"/>
      <c r="BJ82" s="1"/>
      <c r="BK82" s="1"/>
      <c r="BL82" s="1"/>
      <c r="BM82" s="1"/>
      <c r="BN82" s="1"/>
    </row>
    <row r="83" spans="2:66" ht="13" customHeight="1" x14ac:dyDescent="0.2">
      <c r="B83" s="396"/>
      <c r="C83" s="400"/>
      <c r="D83" s="335"/>
      <c r="E83" s="335"/>
      <c r="F83" s="348"/>
      <c r="G83" s="291"/>
      <c r="H83" s="349"/>
      <c r="I83" s="43" t="s">
        <v>157</v>
      </c>
      <c r="J83" s="270" t="s">
        <v>98</v>
      </c>
      <c r="K83" s="270"/>
      <c r="L83" s="270"/>
      <c r="M83" s="270"/>
      <c r="N83" s="270"/>
      <c r="O83" s="270"/>
      <c r="P83" s="270"/>
      <c r="Q83" s="271"/>
      <c r="R83" s="188"/>
      <c r="S83" s="189"/>
      <c r="T83" s="189"/>
      <c r="U83" s="189"/>
      <c r="V83" s="189"/>
      <c r="W83" s="189"/>
      <c r="X83" s="189"/>
      <c r="Y83" s="189"/>
      <c r="Z83" s="189"/>
      <c r="AA83" s="189"/>
      <c r="AB83" s="189"/>
      <c r="AC83" s="287"/>
      <c r="AE83" s="1" t="str">
        <f t="shared" si="3"/>
        <v>□</v>
      </c>
      <c r="AT83" s="2"/>
      <c r="AU83" s="2"/>
      <c r="AV83" s="2"/>
      <c r="BE83" s="1"/>
      <c r="BG83" s="1"/>
      <c r="BH83" s="1"/>
      <c r="BI83" s="1"/>
      <c r="BJ83" s="1"/>
      <c r="BK83" s="1"/>
      <c r="BL83" s="1"/>
      <c r="BM83" s="1"/>
      <c r="BN83" s="1"/>
    </row>
    <row r="84" spans="2:66" ht="13" customHeight="1" x14ac:dyDescent="0.2">
      <c r="B84" s="458"/>
      <c r="C84" s="459"/>
      <c r="D84" s="388"/>
      <c r="E84" s="388"/>
      <c r="F84" s="301"/>
      <c r="G84" s="302"/>
      <c r="H84" s="303"/>
      <c r="I84" s="44" t="s">
        <v>157</v>
      </c>
      <c r="J84" s="275" t="s">
        <v>92</v>
      </c>
      <c r="K84" s="275"/>
      <c r="L84" s="275"/>
      <c r="M84" s="275"/>
      <c r="N84" s="275"/>
      <c r="O84" s="275"/>
      <c r="P84" s="275"/>
      <c r="Q84" s="276"/>
      <c r="R84" s="92"/>
      <c r="S84" s="45"/>
      <c r="T84" s="45"/>
      <c r="U84" s="45"/>
      <c r="V84" s="45"/>
      <c r="W84" s="45"/>
      <c r="X84" s="45"/>
      <c r="Y84" s="45"/>
      <c r="Z84" s="45"/>
      <c r="AA84" s="45"/>
      <c r="AB84" s="45"/>
      <c r="AC84" s="293"/>
      <c r="AE84" s="1" t="str">
        <f t="shared" si="3"/>
        <v>□</v>
      </c>
      <c r="AT84" s="2"/>
      <c r="AU84" s="2"/>
      <c r="AV84" s="2"/>
      <c r="BE84" s="1"/>
      <c r="BG84" s="1"/>
      <c r="BH84" s="1"/>
      <c r="BI84" s="1"/>
      <c r="BJ84" s="1"/>
      <c r="BK84" s="1"/>
      <c r="BL84" s="1"/>
      <c r="BM84" s="1"/>
      <c r="BN84" s="1"/>
    </row>
    <row r="85" spans="2:66" ht="6" customHeight="1" x14ac:dyDescent="0.2">
      <c r="B85" s="396" t="s">
        <v>192</v>
      </c>
      <c r="C85" s="400"/>
      <c r="D85" s="280" t="s">
        <v>226</v>
      </c>
      <c r="E85" s="281"/>
      <c r="F85" s="281"/>
      <c r="G85" s="281"/>
      <c r="H85" s="282"/>
      <c r="I85" s="62"/>
      <c r="J85" s="173"/>
      <c r="K85" s="173"/>
      <c r="L85" s="173"/>
      <c r="M85" s="173"/>
      <c r="N85" s="173"/>
      <c r="O85" s="173"/>
      <c r="P85" s="173"/>
      <c r="Q85" s="174"/>
      <c r="R85" s="69"/>
      <c r="S85" s="46"/>
      <c r="T85" s="46"/>
      <c r="U85" s="46"/>
      <c r="V85" s="46"/>
      <c r="W85" s="46"/>
      <c r="X85" s="46"/>
      <c r="Y85" s="46"/>
      <c r="Z85" s="46"/>
      <c r="AA85" s="46"/>
      <c r="AB85" s="46"/>
      <c r="AC85" s="286"/>
      <c r="AT85" s="2"/>
      <c r="AU85" s="2"/>
      <c r="AV85" s="2"/>
      <c r="BE85" s="1"/>
      <c r="BG85" s="1"/>
      <c r="BH85" s="1"/>
      <c r="BI85" s="1"/>
      <c r="BJ85" s="1"/>
      <c r="BK85" s="1"/>
      <c r="BL85" s="1"/>
      <c r="BM85" s="1"/>
      <c r="BN85" s="1"/>
    </row>
    <row r="86" spans="2:66" ht="18" customHeight="1" x14ac:dyDescent="0.2">
      <c r="B86" s="396"/>
      <c r="C86" s="400"/>
      <c r="D86" s="283"/>
      <c r="E86" s="284"/>
      <c r="F86" s="284"/>
      <c r="G86" s="284"/>
      <c r="H86" s="285"/>
      <c r="I86" s="56"/>
      <c r="J86" s="171"/>
      <c r="K86" s="171"/>
      <c r="L86" s="171"/>
      <c r="M86" s="171"/>
      <c r="N86" s="171"/>
      <c r="O86" s="171"/>
      <c r="P86" s="171"/>
      <c r="Q86" s="172"/>
      <c r="R86" s="27" t="s">
        <v>157</v>
      </c>
      <c r="S86" s="250" t="s">
        <v>238</v>
      </c>
      <c r="T86" s="250"/>
      <c r="U86" s="250"/>
      <c r="V86" s="250"/>
      <c r="W86" s="250"/>
      <c r="X86" s="250"/>
      <c r="Y86" s="250"/>
      <c r="Z86" s="250"/>
      <c r="AA86" s="250"/>
      <c r="AB86" s="263"/>
      <c r="AC86" s="287"/>
      <c r="AE86" s="28" t="str">
        <f>+I87</f>
        <v>□</v>
      </c>
      <c r="AH86" s="29" t="str">
        <f>IF(AE86="■","◎無し",IF(AE86="□","■未答","▼矛盾"))</f>
        <v>■未答</v>
      </c>
      <c r="AL86" s="25" t="s">
        <v>38</v>
      </c>
      <c r="AM86" s="32" t="s">
        <v>191</v>
      </c>
      <c r="AN86" s="32"/>
      <c r="AO86" s="32" t="s">
        <v>157</v>
      </c>
      <c r="AP86" s="32" t="s">
        <v>42</v>
      </c>
      <c r="AV86" s="2"/>
      <c r="BE86" s="1"/>
      <c r="BG86" s="1"/>
      <c r="BH86" s="1"/>
      <c r="BI86" s="1"/>
      <c r="BJ86" s="1"/>
      <c r="BK86" s="1"/>
      <c r="BL86" s="1"/>
      <c r="BM86" s="1"/>
      <c r="BN86" s="1"/>
    </row>
    <row r="87" spans="2:66" ht="18" customHeight="1" x14ac:dyDescent="0.2">
      <c r="B87" s="396"/>
      <c r="C87" s="400"/>
      <c r="D87" s="283"/>
      <c r="E87" s="284"/>
      <c r="F87" s="284"/>
      <c r="G87" s="284"/>
      <c r="H87" s="285"/>
      <c r="I87" s="43" t="s">
        <v>167</v>
      </c>
      <c r="J87" s="177" t="s">
        <v>47</v>
      </c>
      <c r="K87" s="177"/>
      <c r="L87" s="177"/>
      <c r="M87" s="177"/>
      <c r="N87" s="177"/>
      <c r="O87" s="177"/>
      <c r="P87" s="177"/>
      <c r="Q87" s="178"/>
      <c r="R87" s="27" t="s">
        <v>157</v>
      </c>
      <c r="S87" s="250" t="s">
        <v>102</v>
      </c>
      <c r="T87" s="250"/>
      <c r="U87" s="250"/>
      <c r="V87" s="250"/>
      <c r="W87" s="250"/>
      <c r="X87" s="250"/>
      <c r="Y87" s="250"/>
      <c r="Z87" s="250"/>
      <c r="AA87" s="250"/>
      <c r="AB87" s="263"/>
      <c r="AC87" s="287"/>
      <c r="AM87" s="29" t="s">
        <v>21</v>
      </c>
      <c r="AN87" s="29"/>
      <c r="AO87" s="31" t="s">
        <v>43</v>
      </c>
      <c r="AP87" s="31" t="s">
        <v>24</v>
      </c>
      <c r="AV87" s="2"/>
      <c r="BE87" s="1"/>
      <c r="BG87" s="1"/>
      <c r="BH87" s="1"/>
      <c r="BI87" s="1"/>
      <c r="BJ87" s="1"/>
      <c r="BK87" s="1"/>
      <c r="BL87" s="1"/>
      <c r="BM87" s="1"/>
      <c r="BN87" s="1"/>
    </row>
    <row r="88" spans="2:66" ht="18" customHeight="1" x14ac:dyDescent="0.2">
      <c r="B88" s="396"/>
      <c r="C88" s="400"/>
      <c r="D88" s="283"/>
      <c r="E88" s="284"/>
      <c r="F88" s="284"/>
      <c r="G88" s="284"/>
      <c r="H88" s="285"/>
      <c r="I88" s="56"/>
      <c r="J88" s="177"/>
      <c r="K88" s="177"/>
      <c r="L88" s="177"/>
      <c r="M88" s="177"/>
      <c r="N88" s="177"/>
      <c r="O88" s="177"/>
      <c r="P88" s="177"/>
      <c r="Q88" s="178"/>
      <c r="R88" s="27" t="s">
        <v>25</v>
      </c>
      <c r="S88" s="250" t="s">
        <v>269</v>
      </c>
      <c r="T88" s="250"/>
      <c r="U88" s="250"/>
      <c r="V88" s="250"/>
      <c r="W88" s="250"/>
      <c r="X88" s="250"/>
      <c r="Y88" s="250"/>
      <c r="Z88" s="250"/>
      <c r="AA88" s="250"/>
      <c r="AB88" s="263"/>
      <c r="AC88" s="287"/>
      <c r="AV88" s="2"/>
      <c r="BE88" s="1"/>
      <c r="BG88" s="1"/>
      <c r="BH88" s="1"/>
      <c r="BI88" s="1"/>
      <c r="BJ88" s="1"/>
      <c r="BK88" s="1"/>
      <c r="BL88" s="1"/>
      <c r="BM88" s="1"/>
      <c r="BN88" s="1"/>
    </row>
    <row r="89" spans="2:66" ht="24.5" customHeight="1" x14ac:dyDescent="0.2">
      <c r="B89" s="396"/>
      <c r="C89" s="400"/>
      <c r="D89" s="283"/>
      <c r="E89" s="284"/>
      <c r="F89" s="284"/>
      <c r="G89" s="284"/>
      <c r="H89" s="285"/>
      <c r="I89" s="56"/>
      <c r="J89" s="177"/>
      <c r="K89" s="177"/>
      <c r="L89" s="177"/>
      <c r="M89" s="177"/>
      <c r="N89" s="177"/>
      <c r="O89" s="177"/>
      <c r="P89" s="177"/>
      <c r="Q89" s="178"/>
      <c r="R89" s="34"/>
      <c r="S89" s="179"/>
      <c r="T89" s="179"/>
      <c r="U89" s="179"/>
      <c r="V89" s="179"/>
      <c r="W89" s="179"/>
      <c r="X89" s="179"/>
      <c r="Y89" s="179"/>
      <c r="Z89" s="179"/>
      <c r="AA89" s="179"/>
      <c r="AB89" s="179"/>
      <c r="AC89" s="287"/>
      <c r="AV89" s="2"/>
      <c r="BE89" s="1"/>
      <c r="BG89" s="1"/>
      <c r="BH89" s="1"/>
      <c r="BI89" s="1"/>
      <c r="BJ89" s="1"/>
      <c r="BK89" s="1"/>
      <c r="BL89" s="1"/>
      <c r="BM89" s="1"/>
      <c r="BN89" s="1"/>
    </row>
    <row r="90" spans="2:66" s="67" customFormat="1" ht="16" customHeight="1" x14ac:dyDescent="0.2">
      <c r="B90" s="396"/>
      <c r="C90" s="400"/>
      <c r="D90" s="375"/>
      <c r="E90" s="88" t="s">
        <v>223</v>
      </c>
      <c r="F90" s="384" t="s">
        <v>224</v>
      </c>
      <c r="G90" s="461"/>
      <c r="H90" s="462"/>
      <c r="I90" s="177"/>
      <c r="J90" s="177"/>
      <c r="K90" s="177"/>
      <c r="L90" s="177"/>
      <c r="M90" s="177"/>
      <c r="N90" s="177"/>
      <c r="O90" s="177"/>
      <c r="P90" s="177"/>
      <c r="Q90" s="178"/>
      <c r="R90" s="200"/>
      <c r="S90" s="186"/>
      <c r="T90" s="186"/>
      <c r="U90" s="186"/>
      <c r="V90" s="186"/>
      <c r="W90" s="186"/>
      <c r="X90" s="186"/>
      <c r="Y90" s="186"/>
      <c r="Z90" s="186"/>
      <c r="AA90" s="186"/>
      <c r="AB90" s="186"/>
      <c r="AC90" s="287"/>
      <c r="AD90" s="1"/>
      <c r="AH90" s="68"/>
      <c r="AI90" s="68"/>
      <c r="AJ90" s="68"/>
      <c r="AK90" s="68"/>
      <c r="AL90" s="68"/>
      <c r="AM90" s="68"/>
      <c r="AN90" s="68"/>
      <c r="AO90" s="68"/>
      <c r="AP90" s="68"/>
      <c r="AV90" s="2"/>
      <c r="AW90" s="1"/>
      <c r="AX90" s="1"/>
      <c r="AY90" s="1"/>
      <c r="AZ90" s="1"/>
      <c r="BA90" s="1"/>
      <c r="BB90" s="1"/>
      <c r="BC90" s="1"/>
      <c r="BD90" s="1"/>
      <c r="BE90" s="1"/>
      <c r="BG90" s="68"/>
      <c r="BH90" s="68"/>
      <c r="BI90" s="68"/>
      <c r="BJ90" s="68"/>
      <c r="BK90" s="68"/>
      <c r="BL90" s="68"/>
      <c r="BM90" s="68"/>
      <c r="BN90" s="68"/>
    </row>
    <row r="91" spans="2:66" s="67" customFormat="1" ht="20.149999999999999" customHeight="1" x14ac:dyDescent="0.2">
      <c r="B91" s="396"/>
      <c r="C91" s="400"/>
      <c r="D91" s="375"/>
      <c r="E91" s="334" t="s">
        <v>190</v>
      </c>
      <c r="F91" s="385" t="s">
        <v>189</v>
      </c>
      <c r="G91" s="386"/>
      <c r="H91" s="387"/>
      <c r="I91" s="177"/>
      <c r="J91" s="177"/>
      <c r="K91" s="177"/>
      <c r="L91" s="177"/>
      <c r="M91" s="177"/>
      <c r="N91" s="177"/>
      <c r="O91" s="177"/>
      <c r="P91" s="177"/>
      <c r="Q91" s="178"/>
      <c r="R91" s="200"/>
      <c r="S91" s="186"/>
      <c r="T91" s="186"/>
      <c r="U91" s="186"/>
      <c r="V91" s="186"/>
      <c r="W91" s="186"/>
      <c r="X91" s="186"/>
      <c r="Y91" s="186"/>
      <c r="Z91" s="186"/>
      <c r="AA91" s="186"/>
      <c r="AB91" s="58"/>
      <c r="AC91" s="287"/>
      <c r="AD91" s="1"/>
      <c r="AE91" s="67" t="str">
        <f>+I87</f>
        <v>□</v>
      </c>
      <c r="AH91" s="31" t="str">
        <f>IF(AE91&amp;AE92&amp;AE93="■□□","◎無し",IF(AE91&amp;AE92&amp;AE93="□■□","●適合",IF(AE91&amp;AE92&amp;AE93="□□■","◆未達",IF(AE91&amp;AE92&amp;AE93="□□□","■未答","▼矛盾"))))</f>
        <v>■未答</v>
      </c>
      <c r="AI91" s="42"/>
      <c r="AJ91" s="2"/>
      <c r="AK91" s="2"/>
      <c r="AL91" s="25" t="s">
        <v>49</v>
      </c>
      <c r="AM91" s="32" t="s">
        <v>164</v>
      </c>
      <c r="AN91" s="32" t="s">
        <v>163</v>
      </c>
      <c r="AO91" s="32" t="s">
        <v>162</v>
      </c>
      <c r="AP91" s="32" t="s">
        <v>161</v>
      </c>
      <c r="AQ91" s="32" t="s">
        <v>42</v>
      </c>
      <c r="AV91" s="68"/>
      <c r="BG91" s="68"/>
      <c r="BH91" s="68"/>
      <c r="BI91" s="68"/>
      <c r="BJ91" s="68"/>
      <c r="BK91" s="68"/>
      <c r="BL91" s="68"/>
      <c r="BM91" s="68"/>
      <c r="BN91" s="68"/>
    </row>
    <row r="92" spans="2:66" ht="20.149999999999999" customHeight="1" x14ac:dyDescent="0.2">
      <c r="B92" s="396"/>
      <c r="C92" s="400"/>
      <c r="D92" s="375"/>
      <c r="E92" s="335"/>
      <c r="F92" s="348"/>
      <c r="G92" s="291"/>
      <c r="H92" s="349"/>
      <c r="I92" s="56"/>
      <c r="J92" s="176"/>
      <c r="K92" s="176"/>
      <c r="L92" s="176"/>
      <c r="M92" s="176"/>
      <c r="N92" s="176"/>
      <c r="O92" s="176"/>
      <c r="P92" s="176"/>
      <c r="Q92" s="57"/>
      <c r="R92" s="200"/>
      <c r="S92" s="186"/>
      <c r="T92" s="186"/>
      <c r="U92" s="186"/>
      <c r="V92" s="186"/>
      <c r="W92" s="186"/>
      <c r="X92" s="186"/>
      <c r="Y92" s="186"/>
      <c r="Z92" s="186"/>
      <c r="AA92" s="186"/>
      <c r="AB92" s="90" t="s">
        <v>48</v>
      </c>
      <c r="AC92" s="287"/>
      <c r="AE92" s="67" t="str">
        <f>+I93</f>
        <v>□</v>
      </c>
      <c r="AL92" s="25"/>
      <c r="AM92" s="29" t="s">
        <v>21</v>
      </c>
      <c r="AN92" s="29" t="s">
        <v>22</v>
      </c>
      <c r="AO92" s="29" t="s">
        <v>23</v>
      </c>
      <c r="AP92" s="31" t="s">
        <v>43</v>
      </c>
      <c r="AQ92" s="31" t="s">
        <v>24</v>
      </c>
      <c r="AV92" s="68"/>
      <c r="AW92" s="67"/>
      <c r="AX92" s="67"/>
      <c r="AY92" s="67"/>
      <c r="AZ92" s="67"/>
      <c r="BA92" s="67"/>
      <c r="BB92" s="67"/>
      <c r="BC92" s="67"/>
      <c r="BD92" s="67"/>
      <c r="BE92" s="67"/>
    </row>
    <row r="93" spans="2:66" ht="20.149999999999999" customHeight="1" x14ac:dyDescent="0.2">
      <c r="B93" s="396"/>
      <c r="C93" s="400"/>
      <c r="D93" s="375"/>
      <c r="E93" s="335"/>
      <c r="F93" s="301"/>
      <c r="G93" s="302"/>
      <c r="H93" s="303"/>
      <c r="I93" s="43" t="s">
        <v>157</v>
      </c>
      <c r="J93" s="177" t="s">
        <v>57</v>
      </c>
      <c r="K93" s="177"/>
      <c r="L93" s="177"/>
      <c r="M93" s="177"/>
      <c r="N93" s="177"/>
      <c r="O93" s="177"/>
      <c r="P93" s="177"/>
      <c r="Q93" s="178"/>
      <c r="R93" s="200" t="s">
        <v>103</v>
      </c>
      <c r="S93" s="186"/>
      <c r="T93" s="186"/>
      <c r="U93" s="186"/>
      <c r="V93" s="186"/>
      <c r="W93" s="186"/>
      <c r="X93" s="186"/>
      <c r="Y93" s="251"/>
      <c r="Z93" s="251"/>
      <c r="AA93" s="186" t="s">
        <v>165</v>
      </c>
      <c r="AB93" s="58"/>
      <c r="AC93" s="287"/>
      <c r="AE93" s="67" t="str">
        <f>+I94</f>
        <v>□</v>
      </c>
      <c r="AH93" s="65" t="s">
        <v>104</v>
      </c>
      <c r="AJ93" s="31" t="str">
        <f>IF(Y93&gt;0,IF(Y93&lt;300,"③床1100",IF(Y93&lt;650,"②腰800",IF(Y93&gt;=1100,"基準なし","①床1100"))),"■未答")</f>
        <v>■未答</v>
      </c>
      <c r="AV93" s="2"/>
      <c r="BE93" s="1"/>
    </row>
    <row r="94" spans="2:66" ht="20.149999999999999" customHeight="1" x14ac:dyDescent="0.2">
      <c r="B94" s="396"/>
      <c r="C94" s="400"/>
      <c r="D94" s="375"/>
      <c r="E94" s="335"/>
      <c r="F94" s="385" t="s">
        <v>188</v>
      </c>
      <c r="G94" s="386"/>
      <c r="H94" s="387"/>
      <c r="I94" s="43" t="s">
        <v>157</v>
      </c>
      <c r="J94" s="177" t="s">
        <v>105</v>
      </c>
      <c r="K94" s="177"/>
      <c r="L94" s="177"/>
      <c r="M94" s="177"/>
      <c r="N94" s="177"/>
      <c r="O94" s="177"/>
      <c r="P94" s="177"/>
      <c r="Q94" s="178"/>
      <c r="R94" s="200" t="s">
        <v>106</v>
      </c>
      <c r="S94" s="186"/>
      <c r="T94" s="186"/>
      <c r="U94" s="186"/>
      <c r="V94" s="186"/>
      <c r="W94" s="186"/>
      <c r="X94" s="186"/>
      <c r="Y94" s="251"/>
      <c r="Z94" s="251"/>
      <c r="AA94" s="186" t="s">
        <v>165</v>
      </c>
      <c r="AB94" s="58"/>
      <c r="AC94" s="287"/>
      <c r="AH94" s="65" t="s">
        <v>107</v>
      </c>
      <c r="AJ94" s="31" t="str">
        <f>IF(Y94&gt;0,IF(Y93&lt;300,"◎不問",IF(Y93&lt;650,IF(Y94&lt;800,"◆未達","●適合"),IF(Y93&gt;=1100,"基準なし","◎不問"))),"■未答")</f>
        <v>■未答</v>
      </c>
      <c r="AV94" s="2"/>
      <c r="BE94" s="1"/>
    </row>
    <row r="95" spans="2:66" ht="20.149999999999999" customHeight="1" x14ac:dyDescent="0.2">
      <c r="B95" s="396"/>
      <c r="C95" s="400"/>
      <c r="D95" s="375"/>
      <c r="E95" s="335"/>
      <c r="F95" s="301"/>
      <c r="G95" s="302"/>
      <c r="H95" s="303"/>
      <c r="I95" s="175"/>
      <c r="J95" s="176"/>
      <c r="K95" s="176"/>
      <c r="L95" s="176"/>
      <c r="M95" s="176"/>
      <c r="N95" s="176"/>
      <c r="O95" s="176"/>
      <c r="P95" s="176"/>
      <c r="Q95" s="57"/>
      <c r="R95" s="200" t="s">
        <v>108</v>
      </c>
      <c r="S95" s="186"/>
      <c r="T95" s="186"/>
      <c r="U95" s="186"/>
      <c r="V95" s="186"/>
      <c r="W95" s="186"/>
      <c r="X95" s="186"/>
      <c r="Y95" s="251"/>
      <c r="Z95" s="251"/>
      <c r="AA95" s="186" t="s">
        <v>165</v>
      </c>
      <c r="AB95" s="58"/>
      <c r="AC95" s="287"/>
      <c r="AH95" s="65" t="s">
        <v>109</v>
      </c>
      <c r="AJ95" s="31" t="str">
        <f>IF(Y93&gt;0,IF(Y93&gt;=300,IF(Y93&lt;650,"◎不問",IF(Y93&lt;1100,IF(Y95&lt;1100,"◆未達","●適合"),"基準なし")),IF(Y95&lt;1100,"◆未達","●適合")),"■未答")</f>
        <v>■未答</v>
      </c>
      <c r="AV95" s="2"/>
      <c r="BE95" s="1"/>
    </row>
    <row r="96" spans="2:66" ht="20.149999999999999" customHeight="1" x14ac:dyDescent="0.2">
      <c r="B96" s="396"/>
      <c r="C96" s="400"/>
      <c r="D96" s="375"/>
      <c r="E96" s="335"/>
      <c r="F96" s="385" t="s">
        <v>237</v>
      </c>
      <c r="G96" s="386"/>
      <c r="H96" s="387"/>
      <c r="I96" s="93"/>
      <c r="J96" s="176"/>
      <c r="K96" s="176"/>
      <c r="L96" s="176"/>
      <c r="M96" s="176"/>
      <c r="N96" s="176"/>
      <c r="O96" s="176"/>
      <c r="P96" s="176"/>
      <c r="Q96" s="57"/>
      <c r="R96" s="200"/>
      <c r="S96" s="186"/>
      <c r="T96" s="186"/>
      <c r="U96" s="186"/>
      <c r="V96" s="186"/>
      <c r="W96" s="186"/>
      <c r="X96" s="186"/>
      <c r="Y96" s="365"/>
      <c r="Z96" s="365"/>
      <c r="AA96" s="186"/>
      <c r="AB96" s="58"/>
      <c r="AC96" s="287"/>
      <c r="AH96" s="65" t="s">
        <v>110</v>
      </c>
      <c r="AJ96" s="31" t="str">
        <f>IF(Y93&gt;0,IF(Y95&gt;0,IF(Y93+Y94-Y95=0,"●相互OK","▼矛盾"),"■まだ片方"),"■未答")</f>
        <v>■未答</v>
      </c>
      <c r="AV96" s="2"/>
      <c r="BE96" s="1"/>
    </row>
    <row r="97" spans="2:66" ht="20.149999999999999" customHeight="1" x14ac:dyDescent="0.2">
      <c r="B97" s="396"/>
      <c r="C97" s="400"/>
      <c r="D97" s="376"/>
      <c r="E97" s="388"/>
      <c r="F97" s="301"/>
      <c r="G97" s="302"/>
      <c r="H97" s="303"/>
      <c r="I97" s="94"/>
      <c r="J97" s="60"/>
      <c r="K97" s="60"/>
      <c r="L97" s="60"/>
      <c r="M97" s="60"/>
      <c r="N97" s="60"/>
      <c r="O97" s="60"/>
      <c r="P97" s="60"/>
      <c r="Q97" s="61"/>
      <c r="R97" s="197"/>
      <c r="S97" s="197"/>
      <c r="T97" s="197"/>
      <c r="U97" s="197"/>
      <c r="V97" s="197"/>
      <c r="W97" s="197"/>
      <c r="X97" s="197"/>
      <c r="Y97" s="197"/>
      <c r="Z97" s="197"/>
      <c r="AA97" s="197"/>
      <c r="AB97" s="52"/>
      <c r="AC97" s="293"/>
      <c r="AV97" s="2"/>
      <c r="BE97" s="1"/>
    </row>
    <row r="98" spans="2:66" ht="24" customHeight="1" x14ac:dyDescent="0.2">
      <c r="B98" s="396"/>
      <c r="C98" s="400"/>
      <c r="D98" s="264" t="s">
        <v>227</v>
      </c>
      <c r="E98" s="265"/>
      <c r="F98" s="265"/>
      <c r="G98" s="265"/>
      <c r="H98" s="266"/>
      <c r="I98" s="39" t="s">
        <v>167</v>
      </c>
      <c r="J98" s="40" t="s">
        <v>47</v>
      </c>
      <c r="K98" s="40"/>
      <c r="L98" s="40"/>
      <c r="M98" s="40"/>
      <c r="N98" s="40"/>
      <c r="O98" s="40"/>
      <c r="P98" s="40"/>
      <c r="Q98" s="41"/>
      <c r="R98" s="46"/>
      <c r="S98" s="46"/>
      <c r="T98" s="46"/>
      <c r="U98" s="46"/>
      <c r="V98" s="46"/>
      <c r="W98" s="46"/>
      <c r="X98" s="46"/>
      <c r="Y98" s="46"/>
      <c r="Z98" s="46"/>
      <c r="AA98" s="46"/>
      <c r="AB98" s="46"/>
      <c r="AC98" s="286"/>
      <c r="AE98" s="1" t="str">
        <f t="shared" ref="AE98:AE103" si="4">+I98</f>
        <v>□</v>
      </c>
      <c r="AH98" s="31" t="str">
        <f>IF(AE98&amp;AE99&amp;AE100="■□□","◎無し",IF(AE98&amp;AE99&amp;AE100="□■□","●適合",IF(AE98&amp;AE99&amp;AE100="□□■","◆未達",IF(AE98&amp;AE99&amp;AE100="□□□","■未答","▼矛盾"))))</f>
        <v>■未答</v>
      </c>
      <c r="AI98" s="42"/>
      <c r="AL98" s="25" t="s">
        <v>49</v>
      </c>
      <c r="AM98" s="32" t="s">
        <v>164</v>
      </c>
      <c r="AN98" s="32" t="s">
        <v>163</v>
      </c>
      <c r="AO98" s="32" t="s">
        <v>162</v>
      </c>
      <c r="AP98" s="32" t="s">
        <v>161</v>
      </c>
      <c r="AQ98" s="32" t="s">
        <v>42</v>
      </c>
      <c r="BE98" s="1"/>
    </row>
    <row r="99" spans="2:66" ht="24" customHeight="1" x14ac:dyDescent="0.2">
      <c r="B99" s="396"/>
      <c r="C99" s="400"/>
      <c r="D99" s="267"/>
      <c r="E99" s="268"/>
      <c r="F99" s="268"/>
      <c r="G99" s="268"/>
      <c r="H99" s="269"/>
      <c r="I99" s="43" t="s">
        <v>157</v>
      </c>
      <c r="J99" s="177" t="s">
        <v>57</v>
      </c>
      <c r="K99" s="177"/>
      <c r="L99" s="177"/>
      <c r="M99" s="177"/>
      <c r="N99" s="177"/>
      <c r="O99" s="177"/>
      <c r="P99" s="177"/>
      <c r="Q99" s="178"/>
      <c r="R99" s="255" t="s">
        <v>111</v>
      </c>
      <c r="S99" s="256"/>
      <c r="T99" s="256"/>
      <c r="U99" s="256"/>
      <c r="V99" s="256"/>
      <c r="W99" s="256"/>
      <c r="X99" s="256"/>
      <c r="Y99" s="251"/>
      <c r="Z99" s="251"/>
      <c r="AA99" s="189" t="s">
        <v>165</v>
      </c>
      <c r="AB99" s="189"/>
      <c r="AC99" s="287"/>
      <c r="AE99" s="1" t="str">
        <f t="shared" si="4"/>
        <v>□</v>
      </c>
      <c r="AH99" s="65" t="s">
        <v>112</v>
      </c>
      <c r="AJ99" s="31" t="str">
        <f>IF(Y99&gt;0,IF(Y99&gt;110,"◆未達","●適合"),"■未答")</f>
        <v>■未答</v>
      </c>
      <c r="AL99" s="25"/>
      <c r="AM99" s="29" t="s">
        <v>21</v>
      </c>
      <c r="AN99" s="29" t="s">
        <v>22</v>
      </c>
      <c r="AO99" s="29" t="s">
        <v>23</v>
      </c>
      <c r="AP99" s="31" t="s">
        <v>43</v>
      </c>
      <c r="AQ99" s="31" t="s">
        <v>24</v>
      </c>
      <c r="BE99" s="1"/>
    </row>
    <row r="100" spans="2:66" ht="40" customHeight="1" thickBot="1" x14ac:dyDescent="0.25">
      <c r="B100" s="397"/>
      <c r="C100" s="401"/>
      <c r="D100" s="383"/>
      <c r="E100" s="331"/>
      <c r="F100" s="331"/>
      <c r="G100" s="331"/>
      <c r="H100" s="332"/>
      <c r="I100" s="95" t="s">
        <v>157</v>
      </c>
      <c r="J100" s="70" t="s">
        <v>105</v>
      </c>
      <c r="K100" s="70"/>
      <c r="L100" s="70"/>
      <c r="M100" s="70"/>
      <c r="N100" s="70"/>
      <c r="O100" s="70"/>
      <c r="P100" s="70"/>
      <c r="Q100" s="71"/>
      <c r="R100" s="73"/>
      <c r="S100" s="73"/>
      <c r="T100" s="73"/>
      <c r="U100" s="73"/>
      <c r="V100" s="73"/>
      <c r="W100" s="73"/>
      <c r="X100" s="73"/>
      <c r="Y100" s="73"/>
      <c r="Z100" s="73"/>
      <c r="AA100" s="73"/>
      <c r="AB100" s="73"/>
      <c r="AC100" s="374"/>
      <c r="AE100" s="1" t="str">
        <f t="shared" si="4"/>
        <v>□</v>
      </c>
      <c r="BE100" s="1"/>
    </row>
    <row r="101" spans="2:66" ht="16" customHeight="1" x14ac:dyDescent="0.2">
      <c r="B101" s="452" t="s">
        <v>187</v>
      </c>
      <c r="C101" s="453"/>
      <c r="D101" s="377" t="s">
        <v>228</v>
      </c>
      <c r="E101" s="378"/>
      <c r="F101" s="378"/>
      <c r="G101" s="378"/>
      <c r="H101" s="379"/>
      <c r="I101" s="74" t="s">
        <v>167</v>
      </c>
      <c r="J101" s="304" t="s">
        <v>113</v>
      </c>
      <c r="K101" s="304"/>
      <c r="L101" s="304"/>
      <c r="M101" s="304"/>
      <c r="N101" s="304"/>
      <c r="O101" s="304"/>
      <c r="P101" s="304"/>
      <c r="Q101" s="350"/>
      <c r="R101" s="23"/>
      <c r="S101" s="24"/>
      <c r="T101" s="24"/>
      <c r="U101" s="24"/>
      <c r="V101" s="24"/>
      <c r="W101" s="24"/>
      <c r="X101" s="24"/>
      <c r="Y101" s="24"/>
      <c r="Z101" s="24"/>
      <c r="AA101" s="24"/>
      <c r="AB101" s="24"/>
      <c r="AC101" s="380"/>
      <c r="AE101" s="1" t="str">
        <f t="shared" si="4"/>
        <v>□</v>
      </c>
      <c r="AH101" s="31" t="str">
        <f>IF(AE101&amp;AE102&amp;AE103="■□□","◎無し",IF(AE101&amp;AE102&amp;AE103="□■□","●適合",IF(AE101&amp;AE102&amp;AE103="□□■","◆未達",IF(AE101&amp;AE102&amp;AE103="□□□","■未答","▼矛盾"))))</f>
        <v>■未答</v>
      </c>
      <c r="AI101" s="42"/>
      <c r="AL101" s="25" t="s">
        <v>49</v>
      </c>
      <c r="AM101" s="32" t="s">
        <v>164</v>
      </c>
      <c r="AN101" s="32" t="s">
        <v>163</v>
      </c>
      <c r="AO101" s="32" t="s">
        <v>162</v>
      </c>
      <c r="AP101" s="32" t="s">
        <v>161</v>
      </c>
      <c r="AQ101" s="32" t="s">
        <v>42</v>
      </c>
      <c r="BE101" s="1"/>
    </row>
    <row r="102" spans="2:66" ht="16" customHeight="1" x14ac:dyDescent="0.2">
      <c r="B102" s="454"/>
      <c r="C102" s="455"/>
      <c r="D102" s="368"/>
      <c r="E102" s="369"/>
      <c r="F102" s="369"/>
      <c r="G102" s="369"/>
      <c r="H102" s="370"/>
      <c r="I102" s="43" t="s">
        <v>157</v>
      </c>
      <c r="J102" s="270" t="s">
        <v>114</v>
      </c>
      <c r="K102" s="270"/>
      <c r="L102" s="270"/>
      <c r="M102" s="270"/>
      <c r="N102" s="270"/>
      <c r="O102" s="270"/>
      <c r="P102" s="270"/>
      <c r="Q102" s="271"/>
      <c r="R102" s="188"/>
      <c r="S102" s="189"/>
      <c r="T102" s="189"/>
      <c r="U102" s="189"/>
      <c r="V102" s="189"/>
      <c r="W102" s="189"/>
      <c r="X102" s="189"/>
      <c r="Y102" s="189"/>
      <c r="Z102" s="189"/>
      <c r="AA102" s="189"/>
      <c r="AB102" s="189"/>
      <c r="AC102" s="287"/>
      <c r="AE102" s="1" t="str">
        <f t="shared" si="4"/>
        <v>□</v>
      </c>
      <c r="AL102" s="25"/>
      <c r="AM102" s="29" t="s">
        <v>21</v>
      </c>
      <c r="AN102" s="29" t="s">
        <v>22</v>
      </c>
      <c r="AO102" s="29" t="s">
        <v>23</v>
      </c>
      <c r="AP102" s="31" t="s">
        <v>43</v>
      </c>
      <c r="AQ102" s="31" t="s">
        <v>24</v>
      </c>
      <c r="BE102" s="1"/>
    </row>
    <row r="103" spans="2:66" ht="16" customHeight="1" thickBot="1" x14ac:dyDescent="0.25">
      <c r="B103" s="456"/>
      <c r="C103" s="457"/>
      <c r="D103" s="371"/>
      <c r="E103" s="372"/>
      <c r="F103" s="372"/>
      <c r="G103" s="372"/>
      <c r="H103" s="373"/>
      <c r="I103" s="95" t="s">
        <v>157</v>
      </c>
      <c r="J103" s="381" t="s">
        <v>115</v>
      </c>
      <c r="K103" s="381"/>
      <c r="L103" s="381"/>
      <c r="M103" s="381"/>
      <c r="N103" s="381"/>
      <c r="O103" s="381"/>
      <c r="P103" s="381"/>
      <c r="Q103" s="382"/>
      <c r="R103" s="72"/>
      <c r="S103" s="73"/>
      <c r="T103" s="73"/>
      <c r="U103" s="73"/>
      <c r="V103" s="73"/>
      <c r="W103" s="73"/>
      <c r="X103" s="73"/>
      <c r="Y103" s="73"/>
      <c r="Z103" s="73"/>
      <c r="AA103" s="73"/>
      <c r="AB103" s="73"/>
      <c r="AC103" s="374"/>
      <c r="AE103" s="1" t="str">
        <f t="shared" si="4"/>
        <v>□</v>
      </c>
      <c r="BE103" s="1"/>
    </row>
    <row r="104" spans="2:66" ht="24" customHeight="1" thickBot="1" x14ac:dyDescent="0.25">
      <c r="B104" s="366" t="s">
        <v>186</v>
      </c>
      <c r="C104" s="367"/>
      <c r="D104" s="367"/>
      <c r="E104" s="367"/>
      <c r="F104" s="367"/>
      <c r="G104" s="367"/>
      <c r="H104" s="367"/>
      <c r="I104" s="158"/>
      <c r="J104" s="158"/>
      <c r="K104" s="158"/>
      <c r="L104" s="158"/>
      <c r="M104" s="158"/>
      <c r="N104" s="158"/>
      <c r="O104" s="158"/>
      <c r="P104" s="158"/>
      <c r="Q104" s="158"/>
      <c r="R104" s="159"/>
      <c r="S104" s="159"/>
      <c r="T104" s="159"/>
      <c r="U104" s="159"/>
      <c r="V104" s="159"/>
      <c r="W104" s="159"/>
      <c r="X104" s="159"/>
      <c r="Y104" s="159"/>
      <c r="Z104" s="159"/>
      <c r="AA104" s="159"/>
      <c r="AB104" s="159"/>
      <c r="AC104" s="160"/>
      <c r="AV104" s="2"/>
      <c r="BE104" s="1"/>
    </row>
    <row r="105" spans="2:66" ht="24" customHeight="1" x14ac:dyDescent="0.2">
      <c r="B105" s="398" t="s">
        <v>185</v>
      </c>
      <c r="C105" s="258"/>
      <c r="D105" s="257" t="s">
        <v>16</v>
      </c>
      <c r="E105" s="258"/>
      <c r="F105" s="258"/>
      <c r="G105" s="258"/>
      <c r="H105" s="259"/>
      <c r="I105" s="74" t="s">
        <v>167</v>
      </c>
      <c r="J105" s="21" t="s">
        <v>118</v>
      </c>
      <c r="K105" s="82"/>
      <c r="L105" s="82"/>
      <c r="M105" s="82"/>
      <c r="N105" s="82"/>
      <c r="O105" s="82"/>
      <c r="P105" s="82"/>
      <c r="Q105" s="83"/>
      <c r="R105" s="84"/>
      <c r="S105" s="85"/>
      <c r="T105" s="85"/>
      <c r="U105" s="85"/>
      <c r="V105" s="85"/>
      <c r="W105" s="85"/>
      <c r="X105" s="85"/>
      <c r="Y105" s="85"/>
      <c r="Z105" s="85"/>
      <c r="AA105" s="85"/>
      <c r="AB105" s="85"/>
      <c r="AC105" s="346"/>
      <c r="AE105" s="28" t="str">
        <f>+I105</f>
        <v>□</v>
      </c>
      <c r="AH105" s="31" t="str">
        <f>IF(AE105&amp;AE106&amp;AE107="■□□","◎無し",IF(AE105&amp;AE106&amp;AE107="□■□","●適合",IF(AE105&amp;AE106&amp;AE107="□□■","◆未達",IF(AE105&amp;AE106&amp;AE107="□□□","■未答","▼矛盾"))))</f>
        <v>■未答</v>
      </c>
      <c r="AI105" s="42"/>
      <c r="AL105" s="25" t="s">
        <v>49</v>
      </c>
      <c r="AM105" s="32" t="s">
        <v>164</v>
      </c>
      <c r="AN105" s="32" t="s">
        <v>163</v>
      </c>
      <c r="AO105" s="32" t="s">
        <v>162</v>
      </c>
      <c r="AP105" s="32" t="s">
        <v>161</v>
      </c>
      <c r="AQ105" s="32" t="s">
        <v>42</v>
      </c>
      <c r="AS105" s="7"/>
      <c r="AT105" s="7"/>
      <c r="AU105" s="7"/>
      <c r="AV105" s="2"/>
      <c r="BE105" s="1"/>
    </row>
    <row r="106" spans="2:66" ht="24" customHeight="1" x14ac:dyDescent="0.2">
      <c r="B106" s="396"/>
      <c r="C106" s="268"/>
      <c r="D106" s="260"/>
      <c r="E106" s="261"/>
      <c r="F106" s="261"/>
      <c r="G106" s="261"/>
      <c r="H106" s="262"/>
      <c r="I106" s="86" t="s">
        <v>167</v>
      </c>
      <c r="J106" s="270" t="s">
        <v>116</v>
      </c>
      <c r="K106" s="270"/>
      <c r="L106" s="86" t="s">
        <v>157</v>
      </c>
      <c r="M106" s="270" t="s">
        <v>117</v>
      </c>
      <c r="N106" s="270"/>
      <c r="O106" s="270"/>
      <c r="P106" s="171"/>
      <c r="Q106" s="172"/>
      <c r="R106" s="203"/>
      <c r="S106" s="197"/>
      <c r="T106" s="197"/>
      <c r="U106" s="197"/>
      <c r="V106" s="197"/>
      <c r="W106" s="197"/>
      <c r="X106" s="197"/>
      <c r="Y106" s="197"/>
      <c r="Z106" s="197"/>
      <c r="AA106" s="197"/>
      <c r="AB106" s="197"/>
      <c r="AC106" s="345"/>
      <c r="AE106" s="1" t="str">
        <f>+I106</f>
        <v>□</v>
      </c>
      <c r="AL106" s="25"/>
      <c r="AM106" s="29" t="s">
        <v>21</v>
      </c>
      <c r="AN106" s="29" t="s">
        <v>22</v>
      </c>
      <c r="AO106" s="29" t="s">
        <v>23</v>
      </c>
      <c r="AP106" s="31" t="s">
        <v>43</v>
      </c>
      <c r="AQ106" s="31" t="s">
        <v>24</v>
      </c>
      <c r="AS106" s="6"/>
      <c r="AT106" s="6"/>
      <c r="AU106" s="6"/>
      <c r="AV106" s="2"/>
      <c r="BE106" s="1"/>
      <c r="BG106" s="1"/>
      <c r="BH106" s="1"/>
      <c r="BI106" s="1"/>
      <c r="BJ106" s="1"/>
      <c r="BK106" s="1"/>
      <c r="BL106" s="1"/>
      <c r="BM106" s="1"/>
      <c r="BN106" s="1"/>
    </row>
    <row r="107" spans="2:66" ht="24" customHeight="1" x14ac:dyDescent="0.2">
      <c r="B107" s="396"/>
      <c r="C107" s="268"/>
      <c r="D107" s="264" t="s">
        <v>229</v>
      </c>
      <c r="E107" s="265"/>
      <c r="F107" s="265"/>
      <c r="G107" s="265"/>
      <c r="H107" s="266"/>
      <c r="I107" s="126"/>
      <c r="J107" s="124"/>
      <c r="K107" s="124"/>
      <c r="L107" s="125"/>
      <c r="M107" s="124"/>
      <c r="N107" s="124"/>
      <c r="O107" s="124"/>
      <c r="P107" s="124"/>
      <c r="Q107" s="123"/>
      <c r="R107" s="200"/>
      <c r="S107" s="186"/>
      <c r="T107" s="186"/>
      <c r="U107" s="186"/>
      <c r="V107" s="186"/>
      <c r="W107" s="186"/>
      <c r="X107" s="186"/>
      <c r="Y107" s="186"/>
      <c r="Z107" s="186"/>
      <c r="AA107" s="186"/>
      <c r="AB107" s="186"/>
      <c r="AC107" s="192"/>
      <c r="AE107" s="1" t="str">
        <f>+L106</f>
        <v>□</v>
      </c>
      <c r="AS107" s="6"/>
      <c r="AT107" s="6"/>
      <c r="AU107" s="6"/>
      <c r="AV107" s="2"/>
      <c r="BE107" s="1"/>
      <c r="BG107" s="1"/>
      <c r="BH107" s="1"/>
      <c r="BI107" s="1"/>
      <c r="BJ107" s="1"/>
      <c r="BK107" s="1"/>
      <c r="BL107" s="1"/>
      <c r="BM107" s="1"/>
      <c r="BN107" s="1"/>
    </row>
    <row r="108" spans="2:66" ht="24" customHeight="1" x14ac:dyDescent="0.2">
      <c r="B108" s="396"/>
      <c r="C108" s="268"/>
      <c r="D108" s="170"/>
      <c r="E108" s="449" t="s">
        <v>230</v>
      </c>
      <c r="F108" s="450"/>
      <c r="G108" s="450"/>
      <c r="H108" s="451"/>
      <c r="I108" s="96"/>
      <c r="J108" s="97"/>
      <c r="K108" s="97"/>
      <c r="L108" s="96"/>
      <c r="M108" s="97"/>
      <c r="N108" s="97"/>
      <c r="O108" s="97"/>
      <c r="P108" s="97"/>
      <c r="Q108" s="100"/>
      <c r="R108" s="200"/>
      <c r="S108" s="186"/>
      <c r="T108" s="186"/>
      <c r="U108" s="186"/>
      <c r="V108" s="186"/>
      <c r="W108" s="186"/>
      <c r="X108" s="186"/>
      <c r="Y108" s="186"/>
      <c r="Z108" s="186"/>
      <c r="AA108" s="186"/>
      <c r="AB108" s="186"/>
      <c r="AC108" s="192"/>
      <c r="AS108" s="6"/>
      <c r="AT108" s="6"/>
      <c r="AU108" s="6"/>
      <c r="AV108" s="2"/>
      <c r="BE108" s="1"/>
      <c r="BG108" s="1"/>
      <c r="BH108" s="1"/>
      <c r="BI108" s="1"/>
      <c r="BJ108" s="1"/>
      <c r="BK108" s="1"/>
      <c r="BL108" s="1"/>
      <c r="BM108" s="1"/>
      <c r="BN108" s="1"/>
    </row>
    <row r="109" spans="2:66" ht="17.149999999999999" customHeight="1" x14ac:dyDescent="0.2">
      <c r="B109" s="396"/>
      <c r="C109" s="268"/>
      <c r="D109" s="267"/>
      <c r="E109" s="264" t="s">
        <v>231</v>
      </c>
      <c r="F109" s="265"/>
      <c r="G109" s="265"/>
      <c r="H109" s="266"/>
      <c r="I109" s="96"/>
      <c r="J109" s="97"/>
      <c r="K109" s="97"/>
      <c r="L109" s="96"/>
      <c r="M109" s="97"/>
      <c r="N109" s="98" t="s">
        <v>157</v>
      </c>
      <c r="O109" s="245" t="s">
        <v>119</v>
      </c>
      <c r="P109" s="245"/>
      <c r="Q109" s="246"/>
      <c r="R109" s="53"/>
      <c r="S109" s="54"/>
      <c r="T109" s="54"/>
      <c r="U109" s="54"/>
      <c r="V109" s="54"/>
      <c r="W109" s="54"/>
      <c r="X109" s="54"/>
      <c r="Y109" s="54"/>
      <c r="Z109" s="54"/>
      <c r="AA109" s="54"/>
      <c r="AB109" s="54"/>
      <c r="AC109" s="338"/>
      <c r="AE109" s="28" t="str">
        <f>+N109</f>
        <v>□</v>
      </c>
      <c r="AH109" s="31" t="str">
        <f>IF(AE109&amp;AE110&amp;AE111="■□□","◎無し",IF(AE109&amp;AE110&amp;AE111="□■□","●適合",IF(AE109&amp;AE110&amp;AE111="□□■","◆未達",IF(AE109&amp;AE110&amp;AE111="□□□","■未答","▼矛盾"))))</f>
        <v>■未答</v>
      </c>
      <c r="AI109" s="42"/>
      <c r="AL109" s="25" t="s">
        <v>49</v>
      </c>
      <c r="AM109" s="32" t="s">
        <v>164</v>
      </c>
      <c r="AN109" s="32" t="s">
        <v>163</v>
      </c>
      <c r="AO109" s="32" t="s">
        <v>162</v>
      </c>
      <c r="AP109" s="32" t="s">
        <v>161</v>
      </c>
      <c r="AQ109" s="32" t="s">
        <v>42</v>
      </c>
      <c r="AR109" s="6"/>
      <c r="AS109" s="6"/>
      <c r="AT109" s="6"/>
      <c r="AU109" s="6"/>
      <c r="AV109" s="2"/>
      <c r="BE109" s="1"/>
      <c r="BG109" s="1"/>
      <c r="BH109" s="1"/>
      <c r="BI109" s="1"/>
      <c r="BJ109" s="1"/>
      <c r="BK109" s="1"/>
      <c r="BL109" s="1"/>
      <c r="BM109" s="1"/>
      <c r="BN109" s="1"/>
    </row>
    <row r="110" spans="2:66" ht="17.149999999999999" customHeight="1" x14ac:dyDescent="0.2">
      <c r="B110" s="396"/>
      <c r="C110" s="268"/>
      <c r="D110" s="267"/>
      <c r="E110" s="267"/>
      <c r="F110" s="268"/>
      <c r="G110" s="268"/>
      <c r="H110" s="269"/>
      <c r="I110" s="86" t="s">
        <v>167</v>
      </c>
      <c r="J110" s="270" t="s">
        <v>120</v>
      </c>
      <c r="K110" s="270"/>
      <c r="L110" s="270"/>
      <c r="M110" s="270"/>
      <c r="N110" s="270"/>
      <c r="O110" s="270"/>
      <c r="P110" s="270"/>
      <c r="Q110" s="271"/>
      <c r="R110" s="200"/>
      <c r="S110" s="186"/>
      <c r="T110" s="186"/>
      <c r="U110" s="186"/>
      <c r="V110" s="186"/>
      <c r="W110" s="186"/>
      <c r="X110" s="186"/>
      <c r="Y110" s="186"/>
      <c r="Z110" s="186"/>
      <c r="AA110" s="186"/>
      <c r="AB110" s="186"/>
      <c r="AC110" s="339"/>
      <c r="AE110" s="1" t="str">
        <f>+I110</f>
        <v>□</v>
      </c>
      <c r="AL110" s="25"/>
      <c r="AM110" s="29" t="s">
        <v>21</v>
      </c>
      <c r="AN110" s="29" t="s">
        <v>22</v>
      </c>
      <c r="AO110" s="29" t="s">
        <v>23</v>
      </c>
      <c r="AP110" s="31" t="s">
        <v>43</v>
      </c>
      <c r="AQ110" s="31" t="s">
        <v>24</v>
      </c>
      <c r="AR110" s="7"/>
      <c r="AS110" s="7"/>
      <c r="AT110" s="7"/>
      <c r="AU110" s="7"/>
      <c r="BG110" s="1"/>
      <c r="BH110" s="1"/>
      <c r="BI110" s="1"/>
      <c r="BJ110" s="1"/>
      <c r="BK110" s="1"/>
      <c r="BL110" s="1"/>
      <c r="BM110" s="1"/>
      <c r="BN110" s="1"/>
    </row>
    <row r="111" spans="2:66" ht="17.149999999999999" customHeight="1" x14ac:dyDescent="0.2">
      <c r="B111" s="396"/>
      <c r="C111" s="268"/>
      <c r="D111" s="267"/>
      <c r="E111" s="260"/>
      <c r="F111" s="261"/>
      <c r="G111" s="261"/>
      <c r="H111" s="262"/>
      <c r="I111" s="87" t="s">
        <v>167</v>
      </c>
      <c r="J111" s="275" t="s">
        <v>121</v>
      </c>
      <c r="K111" s="275"/>
      <c r="L111" s="275"/>
      <c r="M111" s="275"/>
      <c r="N111" s="275"/>
      <c r="O111" s="275"/>
      <c r="P111" s="275"/>
      <c r="Q111" s="276"/>
      <c r="R111" s="203"/>
      <c r="S111" s="197"/>
      <c r="T111" s="197"/>
      <c r="U111" s="197"/>
      <c r="V111" s="197"/>
      <c r="W111" s="197"/>
      <c r="X111" s="197"/>
      <c r="Y111" s="197"/>
      <c r="Z111" s="197"/>
      <c r="AA111" s="197"/>
      <c r="AB111" s="197"/>
      <c r="AC111" s="345"/>
      <c r="AE111" s="1" t="str">
        <f>+I111</f>
        <v>□</v>
      </c>
      <c r="AR111" s="7"/>
      <c r="AS111" s="7"/>
      <c r="AT111" s="7"/>
      <c r="AU111" s="7"/>
      <c r="BG111" s="1"/>
      <c r="BH111" s="1"/>
      <c r="BI111" s="1"/>
      <c r="BJ111" s="1"/>
      <c r="BK111" s="1"/>
      <c r="BL111" s="1"/>
      <c r="BM111" s="1"/>
      <c r="BN111" s="1"/>
    </row>
    <row r="112" spans="2:66" ht="17.149999999999999" customHeight="1" x14ac:dyDescent="0.2">
      <c r="B112" s="396"/>
      <c r="C112" s="268"/>
      <c r="D112" s="267"/>
      <c r="E112" s="264" t="s">
        <v>263</v>
      </c>
      <c r="F112" s="265"/>
      <c r="G112" s="265"/>
      <c r="H112" s="266"/>
      <c r="I112" s="96"/>
      <c r="J112" s="97"/>
      <c r="K112" s="97"/>
      <c r="L112" s="96"/>
      <c r="M112" s="97"/>
      <c r="N112" s="98" t="s">
        <v>157</v>
      </c>
      <c r="O112" s="245" t="s">
        <v>119</v>
      </c>
      <c r="P112" s="245"/>
      <c r="Q112" s="246"/>
      <c r="R112" s="99" t="s">
        <v>157</v>
      </c>
      <c r="S112" s="273" t="s">
        <v>122</v>
      </c>
      <c r="T112" s="273"/>
      <c r="U112" s="273"/>
      <c r="V112" s="273"/>
      <c r="W112" s="273"/>
      <c r="X112" s="273"/>
      <c r="Y112" s="273"/>
      <c r="Z112" s="273"/>
      <c r="AA112" s="273"/>
      <c r="AB112" s="364"/>
      <c r="AC112" s="338"/>
      <c r="AE112" s="28" t="str">
        <f>+N112</f>
        <v>□</v>
      </c>
      <c r="AH112" s="31" t="str">
        <f>IF(AE112&amp;AE113&amp;AE114="■□□","◎無し",IF(AE112&amp;AE113&amp;AE114="□■□","●適合",IF(AE112&amp;AE113&amp;AE114="□□■","◆未達",IF(AE112&amp;AE113&amp;AE114="□□□","■未答","▼矛盾"))))</f>
        <v>■未答</v>
      </c>
      <c r="AI112" s="42"/>
      <c r="AL112" s="25" t="s">
        <v>49</v>
      </c>
      <c r="AM112" s="32" t="s">
        <v>164</v>
      </c>
      <c r="AN112" s="32" t="s">
        <v>163</v>
      </c>
      <c r="AO112" s="32" t="s">
        <v>162</v>
      </c>
      <c r="AP112" s="32" t="s">
        <v>161</v>
      </c>
      <c r="AQ112" s="32" t="s">
        <v>42</v>
      </c>
      <c r="AR112" s="6"/>
      <c r="AS112" s="7"/>
      <c r="AT112" s="7"/>
      <c r="AU112" s="7"/>
      <c r="BG112" s="1"/>
      <c r="BH112" s="1"/>
      <c r="BI112" s="1"/>
      <c r="BJ112" s="1"/>
      <c r="BK112" s="1"/>
      <c r="BL112" s="1"/>
      <c r="BM112" s="1"/>
      <c r="BN112" s="1"/>
    </row>
    <row r="113" spans="2:66" ht="17.149999999999999" customHeight="1" x14ac:dyDescent="0.2">
      <c r="B113" s="396"/>
      <c r="C113" s="268"/>
      <c r="D113" s="267"/>
      <c r="E113" s="267"/>
      <c r="F113" s="268"/>
      <c r="G113" s="268"/>
      <c r="H113" s="269"/>
      <c r="I113" s="86" t="s">
        <v>167</v>
      </c>
      <c r="J113" s="270" t="s">
        <v>123</v>
      </c>
      <c r="K113" s="270"/>
      <c r="L113" s="270"/>
      <c r="M113" s="270"/>
      <c r="N113" s="270"/>
      <c r="O113" s="270"/>
      <c r="P113" s="270"/>
      <c r="Q113" s="271"/>
      <c r="R113" s="27" t="s">
        <v>157</v>
      </c>
      <c r="S113" s="256" t="s">
        <v>124</v>
      </c>
      <c r="T113" s="256"/>
      <c r="U113" s="256"/>
      <c r="V113" s="256"/>
      <c r="W113" s="256"/>
      <c r="X113" s="256"/>
      <c r="Y113" s="256"/>
      <c r="Z113" s="256"/>
      <c r="AA113" s="256"/>
      <c r="AB113" s="298"/>
      <c r="AC113" s="339"/>
      <c r="AE113" s="1" t="str">
        <f>+I113</f>
        <v>□</v>
      </c>
      <c r="AL113" s="25"/>
      <c r="AM113" s="29" t="s">
        <v>21</v>
      </c>
      <c r="AN113" s="29" t="s">
        <v>22</v>
      </c>
      <c r="AO113" s="29" t="s">
        <v>23</v>
      </c>
      <c r="AP113" s="31" t="s">
        <v>43</v>
      </c>
      <c r="AQ113" s="31" t="s">
        <v>24</v>
      </c>
      <c r="AR113" s="7"/>
      <c r="AS113" s="7"/>
      <c r="AT113" s="7"/>
      <c r="AU113" s="7"/>
      <c r="BG113" s="1"/>
      <c r="BH113" s="1"/>
      <c r="BI113" s="1"/>
      <c r="BJ113" s="1"/>
      <c r="BK113" s="1"/>
      <c r="BL113" s="1"/>
      <c r="BM113" s="1"/>
      <c r="BN113" s="1"/>
    </row>
    <row r="114" spans="2:66" ht="17.149999999999999" customHeight="1" x14ac:dyDescent="0.2">
      <c r="B114" s="396"/>
      <c r="C114" s="268"/>
      <c r="D114" s="267"/>
      <c r="E114" s="267"/>
      <c r="F114" s="261"/>
      <c r="G114" s="261"/>
      <c r="H114" s="262"/>
      <c r="I114" s="87" t="s">
        <v>167</v>
      </c>
      <c r="J114" s="275" t="s">
        <v>125</v>
      </c>
      <c r="K114" s="275"/>
      <c r="L114" s="275"/>
      <c r="M114" s="275"/>
      <c r="N114" s="275"/>
      <c r="O114" s="275"/>
      <c r="P114" s="275"/>
      <c r="Q114" s="276"/>
      <c r="R114" s="203"/>
      <c r="S114" s="197"/>
      <c r="T114" s="197"/>
      <c r="U114" s="197"/>
      <c r="V114" s="197"/>
      <c r="W114" s="197"/>
      <c r="X114" s="197"/>
      <c r="Y114" s="197"/>
      <c r="Z114" s="197"/>
      <c r="AA114" s="197"/>
      <c r="AB114" s="52"/>
      <c r="AC114" s="339"/>
      <c r="AE114" s="1" t="str">
        <f>+I114</f>
        <v>□</v>
      </c>
      <c r="AR114" s="7"/>
      <c r="AS114" s="7"/>
      <c r="AT114" s="7"/>
      <c r="AU114" s="7"/>
      <c r="BG114" s="1"/>
      <c r="BH114" s="1"/>
      <c r="BI114" s="1"/>
      <c r="BJ114" s="1"/>
      <c r="BK114" s="1"/>
      <c r="BL114" s="1"/>
      <c r="BM114" s="1"/>
      <c r="BN114" s="1"/>
    </row>
    <row r="115" spans="2:66" ht="21.75" customHeight="1" x14ac:dyDescent="0.2">
      <c r="B115" s="396"/>
      <c r="C115" s="268"/>
      <c r="D115" s="267"/>
      <c r="E115" s="335"/>
      <c r="F115" s="265" t="s">
        <v>264</v>
      </c>
      <c r="G115" s="265"/>
      <c r="H115" s="266"/>
      <c r="I115" s="63"/>
      <c r="J115" s="63"/>
      <c r="K115" s="63"/>
      <c r="L115" s="63"/>
      <c r="M115" s="63"/>
      <c r="N115" s="96"/>
      <c r="O115" s="97"/>
      <c r="P115" s="97"/>
      <c r="Q115" s="100"/>
      <c r="R115" s="53"/>
      <c r="S115" s="54"/>
      <c r="T115" s="101"/>
      <c r="U115" s="54"/>
      <c r="V115" s="54"/>
      <c r="W115" s="54"/>
      <c r="X115" s="102"/>
      <c r="Y115" s="102"/>
      <c r="Z115" s="102"/>
      <c r="AA115" s="54"/>
      <c r="AB115" s="47" t="s">
        <v>48</v>
      </c>
      <c r="AC115" s="339"/>
      <c r="AE115" s="7"/>
      <c r="AF115" s="7"/>
      <c r="AG115" s="7"/>
      <c r="AH115" s="6"/>
      <c r="AI115" s="6"/>
      <c r="AJ115" s="6"/>
      <c r="AK115" s="6"/>
      <c r="AL115" s="6"/>
      <c r="AM115" s="6"/>
      <c r="AN115" s="6"/>
      <c r="AO115" s="6"/>
      <c r="AP115" s="6"/>
      <c r="AQ115" s="7"/>
      <c r="AR115" s="7"/>
      <c r="AS115" s="7"/>
      <c r="AT115" s="7"/>
      <c r="AU115" s="7"/>
      <c r="BG115" s="1"/>
      <c r="BH115" s="1"/>
      <c r="BI115" s="1"/>
      <c r="BJ115" s="1"/>
      <c r="BK115" s="1"/>
      <c r="BL115" s="1"/>
      <c r="BM115" s="1"/>
      <c r="BN115" s="1"/>
    </row>
    <row r="116" spans="2:66" ht="17.149999999999999" customHeight="1" x14ac:dyDescent="0.2">
      <c r="B116" s="396"/>
      <c r="C116" s="268"/>
      <c r="D116" s="267"/>
      <c r="E116" s="335"/>
      <c r="F116" s="268"/>
      <c r="G116" s="268"/>
      <c r="H116" s="269"/>
      <c r="I116" s="176"/>
      <c r="J116" s="176"/>
      <c r="K116" s="176"/>
      <c r="L116" s="176"/>
      <c r="M116" s="176"/>
      <c r="N116" s="86" t="s">
        <v>157</v>
      </c>
      <c r="O116" s="270" t="s">
        <v>119</v>
      </c>
      <c r="P116" s="270"/>
      <c r="Q116" s="271"/>
      <c r="R116" s="200"/>
      <c r="S116" s="186"/>
      <c r="T116" s="7" t="s">
        <v>126</v>
      </c>
      <c r="U116" s="186"/>
      <c r="V116" s="186"/>
      <c r="W116" s="186"/>
      <c r="X116" s="251"/>
      <c r="Y116" s="251"/>
      <c r="Z116" s="251"/>
      <c r="AA116" s="186" t="s">
        <v>165</v>
      </c>
      <c r="AB116" s="58"/>
      <c r="AC116" s="339"/>
      <c r="AE116" s="28" t="str">
        <f>+N116</f>
        <v>□</v>
      </c>
      <c r="AH116" s="31" t="str">
        <f>IF(AE116&amp;AE117&amp;AE118="■□□","◎無し",IF(AE116&amp;AE117&amp;AE118="□■□","●適合",IF(AE116&amp;AE117&amp;AE118="□□■","◆未達",IF(AE116&amp;AE117&amp;AE118="□□□","■未答","▼矛盾"))))</f>
        <v>■未答</v>
      </c>
      <c r="AI116" s="42"/>
      <c r="AL116" s="25" t="s">
        <v>49</v>
      </c>
      <c r="AM116" s="32" t="s">
        <v>164</v>
      </c>
      <c r="AN116" s="32" t="s">
        <v>163</v>
      </c>
      <c r="AO116" s="32" t="s">
        <v>162</v>
      </c>
      <c r="AP116" s="32" t="s">
        <v>161</v>
      </c>
      <c r="AQ116" s="32" t="s">
        <v>42</v>
      </c>
      <c r="AR116" s="66"/>
      <c r="AS116" s="7"/>
      <c r="AT116" s="7"/>
      <c r="AU116" s="7"/>
      <c r="BG116" s="1"/>
      <c r="BH116" s="1"/>
      <c r="BI116" s="1"/>
      <c r="BJ116" s="1"/>
      <c r="BK116" s="1"/>
      <c r="BL116" s="1"/>
      <c r="BM116" s="1"/>
      <c r="BN116" s="1"/>
    </row>
    <row r="117" spans="2:66" ht="17.149999999999999" customHeight="1" x14ac:dyDescent="0.2">
      <c r="B117" s="396"/>
      <c r="C117" s="268"/>
      <c r="D117" s="267"/>
      <c r="E117" s="335"/>
      <c r="F117" s="268"/>
      <c r="G117" s="268"/>
      <c r="H117" s="269"/>
      <c r="I117" s="43" t="s">
        <v>157</v>
      </c>
      <c r="J117" s="270" t="s">
        <v>58</v>
      </c>
      <c r="K117" s="270"/>
      <c r="L117" s="270"/>
      <c r="M117" s="270"/>
      <c r="N117" s="270"/>
      <c r="O117" s="270"/>
      <c r="P117" s="270"/>
      <c r="Q117" s="271"/>
      <c r="R117" s="27" t="s">
        <v>157</v>
      </c>
      <c r="S117" s="256" t="s">
        <v>127</v>
      </c>
      <c r="T117" s="256"/>
      <c r="U117" s="256"/>
      <c r="V117" s="256"/>
      <c r="W117" s="256"/>
      <c r="X117" s="256"/>
      <c r="Y117" s="256"/>
      <c r="Z117" s="256"/>
      <c r="AA117" s="256"/>
      <c r="AB117" s="298"/>
      <c r="AC117" s="339"/>
      <c r="AE117" s="1" t="str">
        <f>+I117</f>
        <v>□</v>
      </c>
      <c r="AH117" s="65" t="s">
        <v>61</v>
      </c>
      <c r="AJ117" s="103" t="str">
        <f>IF(X116&gt;0,IF(X116&gt;80,12,8),"(未答)")</f>
        <v>(未答)</v>
      </c>
      <c r="AL117" s="25"/>
      <c r="AM117" s="29" t="s">
        <v>21</v>
      </c>
      <c r="AN117" s="29" t="s">
        <v>22</v>
      </c>
      <c r="AO117" s="29" t="s">
        <v>23</v>
      </c>
      <c r="AP117" s="31" t="s">
        <v>43</v>
      </c>
      <c r="AQ117" s="31" t="s">
        <v>24</v>
      </c>
      <c r="AR117" s="42"/>
      <c r="AS117" s="7"/>
      <c r="AT117" s="7"/>
      <c r="AU117" s="7"/>
      <c r="BG117" s="1"/>
      <c r="BH117" s="1"/>
      <c r="BI117" s="1"/>
      <c r="BJ117" s="1"/>
      <c r="BK117" s="1"/>
      <c r="BL117" s="1"/>
      <c r="BM117" s="1"/>
      <c r="BN117" s="1"/>
    </row>
    <row r="118" spans="2:66" ht="17.149999999999999" customHeight="1" x14ac:dyDescent="0.2">
      <c r="B118" s="396"/>
      <c r="C118" s="268"/>
      <c r="D118" s="267"/>
      <c r="E118" s="335"/>
      <c r="F118" s="268"/>
      <c r="G118" s="268"/>
      <c r="H118" s="269"/>
      <c r="I118" s="43" t="s">
        <v>157</v>
      </c>
      <c r="J118" s="270" t="s">
        <v>59</v>
      </c>
      <c r="K118" s="270"/>
      <c r="L118" s="270"/>
      <c r="M118" s="270"/>
      <c r="N118" s="270"/>
      <c r="O118" s="270"/>
      <c r="P118" s="270"/>
      <c r="Q118" s="271"/>
      <c r="R118" s="27" t="s">
        <v>157</v>
      </c>
      <c r="S118" s="256" t="s">
        <v>184</v>
      </c>
      <c r="T118" s="256"/>
      <c r="U118" s="256"/>
      <c r="V118" s="256"/>
      <c r="W118" s="256"/>
      <c r="X118" s="256"/>
      <c r="Y118" s="256"/>
      <c r="Z118" s="256"/>
      <c r="AA118" s="256"/>
      <c r="AB118" s="298"/>
      <c r="AC118" s="339"/>
      <c r="AE118" s="1" t="str">
        <f>+I118</f>
        <v>□</v>
      </c>
      <c r="AH118" s="65" t="s">
        <v>128</v>
      </c>
      <c r="AJ118" s="31" t="str">
        <f>IF(AA119&gt;0,IF(AA119&lt;AJ117,"◆未達","●適合"),"■未答")</f>
        <v>■未答</v>
      </c>
      <c r="AR118" s="7"/>
      <c r="AS118" s="7"/>
      <c r="AT118" s="7"/>
      <c r="AU118" s="7"/>
      <c r="BG118" s="1"/>
      <c r="BH118" s="1"/>
      <c r="BI118" s="1"/>
      <c r="BJ118" s="1"/>
      <c r="BK118" s="1"/>
      <c r="BL118" s="1"/>
      <c r="BM118" s="1"/>
      <c r="BN118" s="1"/>
    </row>
    <row r="119" spans="2:66" ht="17.149999999999999" customHeight="1" x14ac:dyDescent="0.2">
      <c r="B119" s="396"/>
      <c r="C119" s="268"/>
      <c r="D119" s="267"/>
      <c r="E119" s="335"/>
      <c r="F119" s="261"/>
      <c r="G119" s="261"/>
      <c r="H119" s="262"/>
      <c r="I119" s="60"/>
      <c r="J119" s="60"/>
      <c r="K119" s="60"/>
      <c r="L119" s="60"/>
      <c r="M119" s="60"/>
      <c r="N119" s="60"/>
      <c r="O119" s="60"/>
      <c r="P119" s="60"/>
      <c r="Q119" s="61"/>
      <c r="R119" s="203"/>
      <c r="S119" s="197"/>
      <c r="T119" s="197" t="s">
        <v>129</v>
      </c>
      <c r="U119" s="197"/>
      <c r="V119" s="197"/>
      <c r="W119" s="197"/>
      <c r="X119" s="51"/>
      <c r="Y119" s="197" t="s">
        <v>183</v>
      </c>
      <c r="Z119" s="106"/>
      <c r="AA119" s="193"/>
      <c r="AB119" s="52"/>
      <c r="AC119" s="339"/>
      <c r="AE119" s="7"/>
      <c r="AF119" s="7"/>
      <c r="AG119" s="7"/>
      <c r="AH119" s="6"/>
      <c r="AI119" s="6"/>
      <c r="AJ119" s="6"/>
      <c r="AK119" s="6"/>
      <c r="AL119" s="6"/>
      <c r="AM119" s="6"/>
      <c r="AN119" s="6"/>
      <c r="AO119" s="6"/>
      <c r="AP119" s="6"/>
      <c r="AQ119" s="7"/>
      <c r="AR119" s="7"/>
      <c r="AS119" s="7"/>
      <c r="AT119" s="7"/>
      <c r="AU119" s="7"/>
      <c r="BG119" s="1"/>
      <c r="BH119" s="1"/>
      <c r="BI119" s="1"/>
      <c r="BJ119" s="1"/>
      <c r="BK119" s="1"/>
      <c r="BL119" s="1"/>
      <c r="BM119" s="1"/>
      <c r="BN119" s="1"/>
    </row>
    <row r="120" spans="2:66" ht="22" customHeight="1" x14ac:dyDescent="0.2">
      <c r="B120" s="396"/>
      <c r="C120" s="268"/>
      <c r="D120" s="267"/>
      <c r="E120" s="335"/>
      <c r="F120" s="265" t="s">
        <v>232</v>
      </c>
      <c r="G120" s="265"/>
      <c r="H120" s="266"/>
      <c r="I120" s="96"/>
      <c r="J120" s="97"/>
      <c r="K120" s="97"/>
      <c r="L120" s="96"/>
      <c r="M120" s="97"/>
      <c r="N120" s="98" t="s">
        <v>157</v>
      </c>
      <c r="O120" s="245" t="s">
        <v>119</v>
      </c>
      <c r="P120" s="245"/>
      <c r="Q120" s="246"/>
      <c r="R120" s="53"/>
      <c r="S120" s="54"/>
      <c r="T120" s="54"/>
      <c r="U120" s="54"/>
      <c r="V120" s="54"/>
      <c r="W120" s="54"/>
      <c r="X120" s="54"/>
      <c r="Y120" s="54"/>
      <c r="Z120" s="54"/>
      <c r="AA120" s="46"/>
      <c r="AB120" s="47" t="s">
        <v>48</v>
      </c>
      <c r="AC120" s="339"/>
      <c r="AE120" s="28" t="str">
        <f>+N120</f>
        <v>□</v>
      </c>
      <c r="AH120" s="31" t="str">
        <f>IF(AE120&amp;AE121&amp;AF121="■□□","◎無し",IF(AE120&amp;AE121&amp;AF121="□■□","●適合",IF(AE120&amp;AE121&amp;AF121="□□■","◆未達",IF(AE120&amp;AE121&amp;AF121="□□□","■未答","▼矛盾"))))</f>
        <v>■未答</v>
      </c>
      <c r="AI120" s="42"/>
      <c r="AL120" s="25" t="s">
        <v>49</v>
      </c>
      <c r="AM120" s="32" t="s">
        <v>164</v>
      </c>
      <c r="AN120" s="32" t="s">
        <v>163</v>
      </c>
      <c r="AO120" s="32" t="s">
        <v>162</v>
      </c>
      <c r="AP120" s="32" t="s">
        <v>161</v>
      </c>
      <c r="AQ120" s="32" t="s">
        <v>42</v>
      </c>
      <c r="AR120" s="7"/>
      <c r="AS120" s="7"/>
      <c r="AT120" s="7"/>
      <c r="AU120" s="7"/>
      <c r="BG120" s="1"/>
      <c r="BH120" s="1"/>
      <c r="BI120" s="1"/>
      <c r="BJ120" s="1"/>
      <c r="BK120" s="1"/>
      <c r="BL120" s="1"/>
      <c r="BM120" s="1"/>
      <c r="BN120" s="1"/>
    </row>
    <row r="121" spans="2:66" ht="22" customHeight="1" x14ac:dyDescent="0.2">
      <c r="B121" s="396"/>
      <c r="C121" s="268"/>
      <c r="D121" s="267"/>
      <c r="E121" s="335"/>
      <c r="F121" s="268"/>
      <c r="G121" s="261"/>
      <c r="H121" s="262"/>
      <c r="I121" s="87" t="s">
        <v>167</v>
      </c>
      <c r="J121" s="275" t="s">
        <v>116</v>
      </c>
      <c r="K121" s="275"/>
      <c r="L121" s="87" t="s">
        <v>157</v>
      </c>
      <c r="M121" s="275" t="s">
        <v>117</v>
      </c>
      <c r="N121" s="275"/>
      <c r="O121" s="275"/>
      <c r="P121" s="60"/>
      <c r="Q121" s="61"/>
      <c r="R121" s="200"/>
      <c r="S121" s="186"/>
      <c r="T121" s="186"/>
      <c r="U121" s="186"/>
      <c r="V121" s="365"/>
      <c r="W121" s="365"/>
      <c r="X121" s="186"/>
      <c r="Y121" s="186"/>
      <c r="Z121" s="189"/>
      <c r="AA121" s="189"/>
      <c r="AB121" s="48"/>
      <c r="AC121" s="339"/>
      <c r="AE121" s="1" t="str">
        <f>+I121</f>
        <v>□</v>
      </c>
      <c r="AF121" s="1" t="str">
        <f>+L121</f>
        <v>□</v>
      </c>
      <c r="AL121" s="25"/>
      <c r="AM121" s="29" t="s">
        <v>21</v>
      </c>
      <c r="AN121" s="29" t="s">
        <v>22</v>
      </c>
      <c r="AO121" s="29" t="s">
        <v>23</v>
      </c>
      <c r="AP121" s="31" t="s">
        <v>43</v>
      </c>
      <c r="AQ121" s="31" t="s">
        <v>24</v>
      </c>
      <c r="AR121" s="7"/>
      <c r="AS121" s="7"/>
      <c r="AT121" s="7"/>
      <c r="AU121" s="7"/>
      <c r="BG121" s="1"/>
      <c r="BH121" s="1"/>
      <c r="BI121" s="1"/>
      <c r="BJ121" s="1"/>
      <c r="BK121" s="1"/>
      <c r="BL121" s="1"/>
      <c r="BM121" s="1"/>
      <c r="BN121" s="1"/>
    </row>
    <row r="122" spans="2:66" ht="20.149999999999999" customHeight="1" x14ac:dyDescent="0.2">
      <c r="B122" s="396"/>
      <c r="C122" s="268"/>
      <c r="D122" s="267"/>
      <c r="E122" s="335"/>
      <c r="F122" s="335" t="s">
        <v>182</v>
      </c>
      <c r="G122" s="265" t="s">
        <v>17</v>
      </c>
      <c r="H122" s="266"/>
      <c r="I122" s="62"/>
      <c r="J122" s="97"/>
      <c r="K122" s="97"/>
      <c r="L122" s="97"/>
      <c r="M122" s="97"/>
      <c r="N122" s="98" t="s">
        <v>157</v>
      </c>
      <c r="O122" s="245" t="s">
        <v>119</v>
      </c>
      <c r="P122" s="245"/>
      <c r="Q122" s="245"/>
      <c r="R122" s="255" t="s">
        <v>65</v>
      </c>
      <c r="S122" s="256"/>
      <c r="T122" s="256"/>
      <c r="U122" s="256"/>
      <c r="V122" s="251"/>
      <c r="W122" s="251"/>
      <c r="X122" s="189" t="s">
        <v>165</v>
      </c>
      <c r="Y122" s="189"/>
      <c r="Z122" s="189"/>
      <c r="AA122" s="189"/>
      <c r="AB122" s="48"/>
      <c r="AC122" s="339"/>
      <c r="AE122" s="28" t="str">
        <f>+N122</f>
        <v>□</v>
      </c>
      <c r="AH122" s="31" t="str">
        <f>IF(AE122&amp;AE123&amp;AE124="■□□","◎無し",IF(AE122&amp;AE123&amp;AE124="□■□","●適合",IF(AE122&amp;AE123&amp;AE124="□□■","◆未達",IF(AE122&amp;AE123&amp;AE124="□□□","■未答","▼矛盾"))))</f>
        <v>■未答</v>
      </c>
      <c r="AR122" s="7"/>
      <c r="AS122" s="7"/>
      <c r="AT122" s="7"/>
      <c r="AU122" s="7"/>
      <c r="BG122" s="1"/>
      <c r="BH122" s="1"/>
      <c r="BI122" s="1"/>
      <c r="BJ122" s="1"/>
      <c r="BK122" s="1"/>
      <c r="BL122" s="1"/>
      <c r="BM122" s="1"/>
      <c r="BN122" s="1"/>
    </row>
    <row r="123" spans="2:66" ht="20.149999999999999" customHeight="1" x14ac:dyDescent="0.2">
      <c r="B123" s="396"/>
      <c r="C123" s="268"/>
      <c r="D123" s="267"/>
      <c r="E123" s="335"/>
      <c r="F123" s="335"/>
      <c r="G123" s="268"/>
      <c r="H123" s="269"/>
      <c r="I123" s="43" t="s">
        <v>157</v>
      </c>
      <c r="J123" s="270" t="s">
        <v>130</v>
      </c>
      <c r="K123" s="270"/>
      <c r="L123" s="270"/>
      <c r="M123" s="270"/>
      <c r="N123" s="270"/>
      <c r="O123" s="270"/>
      <c r="P123" s="270"/>
      <c r="Q123" s="271"/>
      <c r="R123" s="255" t="s">
        <v>67</v>
      </c>
      <c r="S123" s="256"/>
      <c r="T123" s="256"/>
      <c r="U123" s="256"/>
      <c r="V123" s="251"/>
      <c r="W123" s="251"/>
      <c r="X123" s="189" t="s">
        <v>165</v>
      </c>
      <c r="Y123" s="333" t="str">
        <f>IF(V123&gt;0,IF(V123&lt;240,"&lt;240",""),"")</f>
        <v/>
      </c>
      <c r="Z123" s="333"/>
      <c r="AA123" s="189"/>
      <c r="AB123" s="48"/>
      <c r="AC123" s="339"/>
      <c r="AE123" s="1" t="str">
        <f>+I123</f>
        <v>□</v>
      </c>
      <c r="AF123" s="7"/>
      <c r="AG123" s="7"/>
      <c r="AH123" s="79" t="s">
        <v>68</v>
      </c>
      <c r="AJ123" s="31" t="str">
        <f>IF(V123&gt;0,IF(V123&lt;195,"◆195未満","●適合"),"■未答")</f>
        <v>■未答</v>
      </c>
      <c r="AK123" s="6"/>
      <c r="AL123" s="6"/>
      <c r="AM123" s="6"/>
      <c r="AN123" s="6"/>
      <c r="AO123" s="6"/>
      <c r="AP123" s="6"/>
      <c r="AQ123" s="7"/>
      <c r="AR123" s="7"/>
      <c r="AS123" s="7"/>
      <c r="AT123" s="7"/>
      <c r="AU123" s="7"/>
      <c r="BE123" s="1"/>
      <c r="BG123" s="1"/>
      <c r="BH123" s="1"/>
      <c r="BI123" s="1"/>
      <c r="BJ123" s="1"/>
      <c r="BK123" s="1"/>
      <c r="BL123" s="1"/>
      <c r="BM123" s="1"/>
      <c r="BN123" s="1"/>
    </row>
    <row r="124" spans="2:66" ht="20.149999999999999" customHeight="1" x14ac:dyDescent="0.2">
      <c r="B124" s="396"/>
      <c r="C124" s="268"/>
      <c r="D124" s="267"/>
      <c r="E124" s="335"/>
      <c r="F124" s="335"/>
      <c r="G124" s="261"/>
      <c r="H124" s="262"/>
      <c r="I124" s="43" t="s">
        <v>157</v>
      </c>
      <c r="J124" s="270" t="s">
        <v>131</v>
      </c>
      <c r="K124" s="270"/>
      <c r="L124" s="270"/>
      <c r="M124" s="270"/>
      <c r="N124" s="270"/>
      <c r="O124" s="270"/>
      <c r="P124" s="270"/>
      <c r="Q124" s="271"/>
      <c r="R124" s="188"/>
      <c r="S124" s="337" t="s">
        <v>69</v>
      </c>
      <c r="T124" s="337"/>
      <c r="U124" s="337"/>
      <c r="V124" s="337"/>
      <c r="W124" s="337"/>
      <c r="X124" s="337"/>
      <c r="Y124" s="294">
        <f>+W122*2+W123</f>
        <v>0</v>
      </c>
      <c r="Z124" s="294"/>
      <c r="AA124" s="189"/>
      <c r="AB124" s="48"/>
      <c r="AC124" s="339"/>
      <c r="AE124" s="1" t="str">
        <f>+I124</f>
        <v>□</v>
      </c>
      <c r="AF124" s="7"/>
      <c r="AG124" s="7"/>
      <c r="AH124" s="79" t="s">
        <v>70</v>
      </c>
      <c r="AJ124" s="31" t="str">
        <f>IF(Y124&gt;0,IF(AND(Y124&gt;=550,Y124&lt;=650),"●適合","◆未達"),"■未答")</f>
        <v>■未答</v>
      </c>
      <c r="AK124" s="6"/>
      <c r="AL124" s="6"/>
      <c r="AM124" s="6"/>
      <c r="AN124" s="6"/>
      <c r="AO124" s="6"/>
      <c r="AP124" s="6"/>
      <c r="AQ124" s="7"/>
      <c r="AR124" s="7"/>
      <c r="AS124" s="7"/>
      <c r="AT124" s="7"/>
      <c r="AU124" s="7"/>
      <c r="BE124" s="1"/>
      <c r="BG124" s="1"/>
      <c r="BH124" s="1"/>
      <c r="BI124" s="1"/>
      <c r="BJ124" s="1"/>
      <c r="BK124" s="1"/>
      <c r="BL124" s="1"/>
      <c r="BM124" s="1"/>
      <c r="BN124" s="1"/>
    </row>
    <row r="125" spans="2:66" ht="20.149999999999999" customHeight="1" x14ac:dyDescent="0.2">
      <c r="B125" s="396"/>
      <c r="C125" s="268"/>
      <c r="D125" s="267"/>
      <c r="E125" s="335"/>
      <c r="F125" s="335"/>
      <c r="G125" s="253" t="s">
        <v>166</v>
      </c>
      <c r="H125" s="254"/>
      <c r="I125" s="177"/>
      <c r="J125" s="177"/>
      <c r="K125" s="177"/>
      <c r="L125" s="177"/>
      <c r="M125" s="177"/>
      <c r="N125" s="177"/>
      <c r="O125" s="177"/>
      <c r="P125" s="177"/>
      <c r="Q125" s="50"/>
      <c r="R125" s="362" t="s">
        <v>71</v>
      </c>
      <c r="S125" s="363"/>
      <c r="T125" s="363"/>
      <c r="U125" s="363"/>
      <c r="V125" s="340"/>
      <c r="W125" s="340"/>
      <c r="X125" s="45" t="s">
        <v>165</v>
      </c>
      <c r="Y125" s="279" t="str">
        <f>IF(V125&gt;30,"&gt;30","")</f>
        <v/>
      </c>
      <c r="Z125" s="279"/>
      <c r="AA125" s="45"/>
      <c r="AB125" s="104"/>
      <c r="AC125" s="339"/>
      <c r="AD125" s="67"/>
      <c r="AE125" s="120"/>
      <c r="AF125" s="120"/>
      <c r="AG125" s="120"/>
      <c r="AH125" s="65" t="s">
        <v>72</v>
      </c>
      <c r="AJ125" s="31" t="str">
        <f>IF(V125&gt;0,IF(V125&gt;30,"◆30超過","●適合"),"■未答")</f>
        <v>■未答</v>
      </c>
      <c r="AK125" s="122"/>
      <c r="AL125" s="122"/>
      <c r="AM125" s="122"/>
      <c r="AN125" s="122"/>
      <c r="AO125" s="122"/>
      <c r="AP125" s="122"/>
      <c r="AQ125" s="120"/>
      <c r="AR125" s="120"/>
      <c r="AS125" s="120"/>
      <c r="AT125" s="120"/>
      <c r="AU125" s="120"/>
      <c r="AV125" s="67"/>
      <c r="AW125" s="67"/>
      <c r="AX125" s="67"/>
      <c r="AY125" s="67"/>
      <c r="AZ125" s="67"/>
      <c r="BA125" s="67"/>
      <c r="BB125" s="67"/>
      <c r="BC125" s="67"/>
      <c r="BE125" s="1"/>
      <c r="BG125" s="1"/>
      <c r="BH125" s="1"/>
      <c r="BI125" s="1"/>
      <c r="BJ125" s="1"/>
      <c r="BK125" s="1"/>
      <c r="BL125" s="1"/>
      <c r="BM125" s="1"/>
      <c r="BN125" s="1"/>
    </row>
    <row r="126" spans="2:66" ht="20.149999999999999" customHeight="1" x14ac:dyDescent="0.2">
      <c r="B126" s="396"/>
      <c r="C126" s="268"/>
      <c r="D126" s="267"/>
      <c r="E126" s="335"/>
      <c r="F126" s="335"/>
      <c r="G126" s="264" t="s">
        <v>160</v>
      </c>
      <c r="H126" s="266"/>
      <c r="I126" s="63"/>
      <c r="J126" s="63"/>
      <c r="K126" s="63"/>
      <c r="L126" s="63"/>
      <c r="M126" s="63"/>
      <c r="N126" s="63"/>
      <c r="O126" s="63"/>
      <c r="P126" s="63"/>
      <c r="Q126" s="64"/>
      <c r="R126" s="255" t="s">
        <v>132</v>
      </c>
      <c r="S126" s="256"/>
      <c r="T126" s="256"/>
      <c r="U126" s="256"/>
      <c r="V126" s="86" t="s">
        <v>157</v>
      </c>
      <c r="W126" s="189" t="s">
        <v>159</v>
      </c>
      <c r="X126" s="189"/>
      <c r="Y126" s="86" t="s">
        <v>157</v>
      </c>
      <c r="Z126" s="189" t="s">
        <v>158</v>
      </c>
      <c r="AA126" s="189"/>
      <c r="AB126" s="48"/>
      <c r="AC126" s="339"/>
      <c r="AD126" s="67"/>
      <c r="AE126" s="120"/>
      <c r="AF126" s="120"/>
      <c r="AG126" s="120"/>
      <c r="AH126" s="42"/>
      <c r="AI126" s="42"/>
      <c r="AJ126" s="6"/>
      <c r="AK126" s="6"/>
      <c r="AL126" s="25"/>
      <c r="AM126" s="6"/>
      <c r="AN126" s="6"/>
      <c r="AO126" s="6"/>
      <c r="AP126" s="6"/>
      <c r="AQ126" s="6"/>
      <c r="AR126" s="120"/>
      <c r="AS126" s="120"/>
      <c r="AT126" s="120"/>
      <c r="AU126" s="120"/>
      <c r="AV126" s="67"/>
      <c r="AW126" s="67"/>
      <c r="AX126" s="67"/>
      <c r="AY126" s="67"/>
      <c r="AZ126" s="67"/>
      <c r="BA126" s="67"/>
      <c r="BB126" s="67"/>
      <c r="BC126" s="67"/>
      <c r="BE126" s="1"/>
      <c r="BG126" s="1"/>
      <c r="BH126" s="1"/>
      <c r="BI126" s="1"/>
      <c r="BJ126" s="1"/>
      <c r="BK126" s="1"/>
      <c r="BL126" s="1"/>
      <c r="BM126" s="1"/>
      <c r="BN126" s="1"/>
    </row>
    <row r="127" spans="2:66" ht="20.149999999999999" customHeight="1" x14ac:dyDescent="0.2">
      <c r="B127" s="396"/>
      <c r="C127" s="268"/>
      <c r="D127" s="267"/>
      <c r="E127" s="335"/>
      <c r="F127" s="335"/>
      <c r="G127" s="260"/>
      <c r="H127" s="262"/>
      <c r="I127" s="243"/>
      <c r="J127" s="243"/>
      <c r="K127" s="243"/>
      <c r="L127" s="243"/>
      <c r="M127" s="243"/>
      <c r="N127" s="86" t="s">
        <v>157</v>
      </c>
      <c r="O127" s="270" t="s">
        <v>119</v>
      </c>
      <c r="P127" s="270"/>
      <c r="Q127" s="271"/>
      <c r="R127" s="249" t="s">
        <v>134</v>
      </c>
      <c r="S127" s="250"/>
      <c r="T127" s="250"/>
      <c r="U127" s="250"/>
      <c r="V127" s="86" t="s">
        <v>157</v>
      </c>
      <c r="W127" s="186" t="s">
        <v>159</v>
      </c>
      <c r="X127" s="186"/>
      <c r="Y127" s="86" t="s">
        <v>157</v>
      </c>
      <c r="Z127" s="186" t="s">
        <v>158</v>
      </c>
      <c r="AA127" s="186"/>
      <c r="AB127" s="58"/>
      <c r="AC127" s="339"/>
      <c r="AE127" s="28" t="str">
        <f>+N127</f>
        <v>□</v>
      </c>
      <c r="AF127" s="7"/>
      <c r="AG127" s="7"/>
      <c r="AH127" s="31" t="str">
        <f>IF(AE127&amp;AE128&amp;AE129="■□□","◎無し",IF(AE127&amp;AE128&amp;AE129="□■□","●適合",IF(AE127&amp;AE128&amp;AE129="□□■","◆未達",IF(AE127&amp;AE128&amp;AE129="□□□","■未答","▼矛盾"))))</f>
        <v>■未答</v>
      </c>
      <c r="AI127" s="6"/>
      <c r="AJ127" s="6"/>
      <c r="AK127" s="6"/>
      <c r="AL127" s="25"/>
      <c r="AM127" s="30"/>
      <c r="AN127" s="30"/>
      <c r="AO127" s="30"/>
      <c r="AP127" s="42"/>
      <c r="AQ127" s="42"/>
      <c r="AR127" s="7"/>
      <c r="AS127" s="7"/>
      <c r="AT127" s="7"/>
      <c r="AU127" s="7"/>
      <c r="BE127" s="1"/>
      <c r="BG127" s="1"/>
      <c r="BH127" s="1"/>
      <c r="BI127" s="1"/>
      <c r="BJ127" s="1"/>
      <c r="BK127" s="1"/>
      <c r="BL127" s="1"/>
      <c r="BM127" s="1"/>
      <c r="BN127" s="1"/>
    </row>
    <row r="128" spans="2:66" ht="20.149999999999999" customHeight="1" x14ac:dyDescent="0.2">
      <c r="B128" s="396"/>
      <c r="C128" s="268"/>
      <c r="D128" s="267"/>
      <c r="E128" s="335"/>
      <c r="F128" s="335"/>
      <c r="G128" s="264" t="s">
        <v>156</v>
      </c>
      <c r="H128" s="266"/>
      <c r="I128" s="43" t="s">
        <v>157</v>
      </c>
      <c r="J128" s="270" t="s">
        <v>135</v>
      </c>
      <c r="K128" s="270"/>
      <c r="L128" s="270"/>
      <c r="M128" s="270"/>
      <c r="N128" s="270"/>
      <c r="O128" s="270"/>
      <c r="P128" s="270"/>
      <c r="Q128" s="271"/>
      <c r="R128" s="249" t="s">
        <v>260</v>
      </c>
      <c r="S128" s="250"/>
      <c r="T128" s="250"/>
      <c r="U128" s="250"/>
      <c r="V128" s="86" t="s">
        <v>157</v>
      </c>
      <c r="W128" s="333" t="s">
        <v>89</v>
      </c>
      <c r="X128" s="333"/>
      <c r="Y128" s="86" t="s">
        <v>157</v>
      </c>
      <c r="Z128" s="263" t="s">
        <v>90</v>
      </c>
      <c r="AA128" s="250"/>
      <c r="AB128" s="180"/>
      <c r="AC128" s="339"/>
      <c r="AE128" s="1" t="str">
        <f>+I128</f>
        <v>□</v>
      </c>
      <c r="AF128" s="7"/>
      <c r="AG128" s="7"/>
      <c r="AH128" s="79" t="s">
        <v>56</v>
      </c>
      <c r="AJ128" s="29" t="str">
        <f>IF(V128&amp;Y128="■□","◎過分",IF(V128&amp;Y128="□■","●適合",IF(V128&amp;Y128="□□","■未答","▼矛盾")))</f>
        <v>■未答</v>
      </c>
      <c r="AK128" s="6"/>
      <c r="AL128" s="6"/>
      <c r="AM128" s="6"/>
      <c r="AN128" s="6"/>
      <c r="AO128" s="6"/>
      <c r="AP128" s="6"/>
      <c r="AQ128" s="7"/>
      <c r="AR128" s="7"/>
      <c r="AS128" s="7"/>
      <c r="AT128" s="7"/>
      <c r="AU128" s="7"/>
      <c r="BE128" s="1"/>
      <c r="BG128" s="1"/>
      <c r="BH128" s="1"/>
      <c r="BI128" s="1"/>
      <c r="BJ128" s="1"/>
      <c r="BK128" s="1"/>
      <c r="BL128" s="1"/>
      <c r="BM128" s="1"/>
      <c r="BN128" s="1"/>
    </row>
    <row r="129" spans="2:66" ht="20.149999999999999" customHeight="1" x14ac:dyDescent="0.2">
      <c r="B129" s="396"/>
      <c r="C129" s="268"/>
      <c r="D129" s="267"/>
      <c r="E129" s="335"/>
      <c r="F129" s="335"/>
      <c r="G129" s="267"/>
      <c r="H129" s="269"/>
      <c r="I129" s="43" t="s">
        <v>157</v>
      </c>
      <c r="J129" s="270" t="s">
        <v>136</v>
      </c>
      <c r="K129" s="270"/>
      <c r="L129" s="270"/>
      <c r="M129" s="270"/>
      <c r="N129" s="270"/>
      <c r="O129" s="270"/>
      <c r="P129" s="270"/>
      <c r="Q129" s="271"/>
      <c r="R129" s="239"/>
      <c r="S129" s="179"/>
      <c r="T129" s="179"/>
      <c r="U129" s="179"/>
      <c r="V129" s="179"/>
      <c r="W129" s="179"/>
      <c r="X129" s="199"/>
      <c r="Y129" s="199"/>
      <c r="Z129" s="199"/>
      <c r="AA129" s="186"/>
      <c r="AB129" s="58"/>
      <c r="AC129" s="339"/>
      <c r="AE129" s="1" t="str">
        <f>+I129</f>
        <v>□</v>
      </c>
      <c r="AF129" s="7"/>
      <c r="AG129" s="7"/>
      <c r="AH129" s="79"/>
      <c r="AJ129" s="121"/>
      <c r="AK129" s="6"/>
      <c r="AL129" s="6"/>
      <c r="AM129" s="6"/>
      <c r="AN129" s="6"/>
      <c r="AO129" s="6"/>
      <c r="AP129" s="6"/>
      <c r="AQ129" s="7"/>
      <c r="AR129" s="7"/>
      <c r="AS129" s="7"/>
      <c r="AT129" s="7"/>
      <c r="AU129" s="7"/>
      <c r="BE129" s="1"/>
      <c r="BG129" s="1"/>
      <c r="BH129" s="1"/>
      <c r="BI129" s="1"/>
      <c r="BJ129" s="1"/>
      <c r="BK129" s="1"/>
      <c r="BL129" s="1"/>
      <c r="BM129" s="1"/>
      <c r="BN129" s="1"/>
    </row>
    <row r="130" spans="2:66" ht="9.75" customHeight="1" x14ac:dyDescent="0.2">
      <c r="B130" s="396"/>
      <c r="C130" s="268"/>
      <c r="D130" s="267"/>
      <c r="E130" s="388"/>
      <c r="F130" s="388"/>
      <c r="G130" s="260"/>
      <c r="H130" s="262"/>
      <c r="I130" s="59"/>
      <c r="J130" s="242"/>
      <c r="K130" s="242"/>
      <c r="L130" s="242"/>
      <c r="M130" s="242"/>
      <c r="N130" s="242"/>
      <c r="O130" s="242"/>
      <c r="P130" s="242"/>
      <c r="Q130" s="244"/>
      <c r="R130" s="201"/>
      <c r="S130" s="202"/>
      <c r="T130" s="202"/>
      <c r="U130" s="202"/>
      <c r="V130" s="202"/>
      <c r="W130" s="202"/>
      <c r="X130" s="106"/>
      <c r="Y130" s="106"/>
      <c r="Z130" s="106"/>
      <c r="AA130" s="197"/>
      <c r="AB130" s="52"/>
      <c r="AC130" s="345"/>
      <c r="AE130" s="7"/>
      <c r="AF130" s="7"/>
      <c r="AG130" s="7"/>
      <c r="AH130" s="6"/>
      <c r="AI130" s="6"/>
      <c r="AJ130" s="6"/>
      <c r="AK130" s="6"/>
      <c r="AL130" s="6"/>
      <c r="AM130" s="6"/>
      <c r="AN130" s="6"/>
      <c r="AO130" s="6"/>
      <c r="AP130" s="6"/>
      <c r="AQ130" s="7"/>
      <c r="AR130" s="7"/>
      <c r="AS130" s="7"/>
      <c r="AT130" s="7"/>
      <c r="AU130" s="7"/>
      <c r="BE130" s="1"/>
      <c r="BG130" s="1"/>
      <c r="BH130" s="1"/>
      <c r="BI130" s="1"/>
      <c r="BJ130" s="1"/>
      <c r="BK130" s="1"/>
      <c r="BL130" s="1"/>
      <c r="BM130" s="1"/>
      <c r="BN130" s="1"/>
    </row>
    <row r="131" spans="2:66" ht="17.149999999999999" customHeight="1" x14ac:dyDescent="0.2">
      <c r="B131" s="396"/>
      <c r="C131" s="268"/>
      <c r="D131" s="267"/>
      <c r="E131" s="264" t="s">
        <v>281</v>
      </c>
      <c r="F131" s="265"/>
      <c r="G131" s="265"/>
      <c r="H131" s="266"/>
      <c r="I131" s="62"/>
      <c r="J131" s="97"/>
      <c r="K131" s="97"/>
      <c r="L131" s="97"/>
      <c r="M131" s="97"/>
      <c r="N131" s="97"/>
      <c r="O131" s="97"/>
      <c r="P131" s="97"/>
      <c r="Q131" s="100"/>
      <c r="R131" s="194"/>
      <c r="S131" s="195"/>
      <c r="T131" s="195"/>
      <c r="U131" s="195"/>
      <c r="V131" s="195"/>
      <c r="W131" s="195"/>
      <c r="X131" s="102"/>
      <c r="Y131" s="102"/>
      <c r="Z131" s="102"/>
      <c r="AA131" s="54"/>
      <c r="AB131" s="47" t="s">
        <v>48</v>
      </c>
      <c r="AC131" s="338"/>
      <c r="AE131" s="28" t="str">
        <f>+N133</f>
        <v>□</v>
      </c>
      <c r="AH131" s="31" t="str">
        <f>IF(AE131&amp;AE132&amp;AE133="■□□","◎無し",IF(AE131&amp;AE132&amp;AE133="□■□","●適合",IF(AE131&amp;AE132&amp;AE133="□□■","◆未達",IF(AE131&amp;AE132&amp;AE133="□□□","■未答","▼矛盾"))))</f>
        <v>■未答</v>
      </c>
      <c r="AI131" s="42"/>
      <c r="AL131" s="25" t="s">
        <v>49</v>
      </c>
      <c r="AM131" s="32" t="s">
        <v>164</v>
      </c>
      <c r="AN131" s="32" t="s">
        <v>163</v>
      </c>
      <c r="AO131" s="32" t="s">
        <v>162</v>
      </c>
      <c r="AP131" s="32" t="s">
        <v>161</v>
      </c>
      <c r="AQ131" s="32" t="s">
        <v>42</v>
      </c>
      <c r="AS131" s="7"/>
      <c r="AT131" s="7"/>
      <c r="AU131" s="7"/>
      <c r="BE131" s="1"/>
      <c r="BG131" s="1"/>
      <c r="BH131" s="1"/>
      <c r="BI131" s="1"/>
      <c r="BJ131" s="1"/>
      <c r="BK131" s="1"/>
      <c r="BL131" s="1"/>
      <c r="BM131" s="1"/>
      <c r="BN131" s="1"/>
    </row>
    <row r="132" spans="2:66" ht="7.5" customHeight="1" x14ac:dyDescent="0.2">
      <c r="B132" s="396"/>
      <c r="C132" s="268"/>
      <c r="D132" s="267"/>
      <c r="E132" s="267"/>
      <c r="F132" s="268"/>
      <c r="G132" s="268"/>
      <c r="H132" s="269"/>
      <c r="I132" s="56"/>
      <c r="J132" s="171"/>
      <c r="K132" s="171"/>
      <c r="L132" s="171"/>
      <c r="M132" s="171"/>
      <c r="N132" s="171"/>
      <c r="O132" s="171"/>
      <c r="P132" s="171"/>
      <c r="Q132" s="172"/>
      <c r="R132" s="188"/>
      <c r="S132" s="189"/>
      <c r="T132" s="189"/>
      <c r="U132" s="189"/>
      <c r="V132" s="189"/>
      <c r="W132" s="189"/>
      <c r="X132" s="189"/>
      <c r="Y132" s="189"/>
      <c r="Z132" s="189"/>
      <c r="AA132" s="189"/>
      <c r="AB132" s="119"/>
      <c r="AC132" s="339"/>
      <c r="AE132" s="1" t="str">
        <f>+I134</f>
        <v>□</v>
      </c>
      <c r="AL132" s="25"/>
      <c r="AM132" s="29" t="s">
        <v>21</v>
      </c>
      <c r="AN132" s="29" t="s">
        <v>22</v>
      </c>
      <c r="AO132" s="29" t="s">
        <v>23</v>
      </c>
      <c r="AP132" s="31" t="s">
        <v>43</v>
      </c>
      <c r="AQ132" s="31" t="s">
        <v>24</v>
      </c>
      <c r="AS132" s="7"/>
      <c r="AT132" s="7"/>
      <c r="AU132" s="7"/>
      <c r="BE132" s="1"/>
      <c r="BG132" s="1"/>
      <c r="BH132" s="1"/>
      <c r="BI132" s="1"/>
      <c r="BJ132" s="1"/>
      <c r="BK132" s="1"/>
      <c r="BL132" s="1"/>
      <c r="BM132" s="1"/>
      <c r="BN132" s="1"/>
    </row>
    <row r="133" spans="2:66" ht="17.149999999999999" customHeight="1" x14ac:dyDescent="0.2">
      <c r="B133" s="396"/>
      <c r="C133" s="268"/>
      <c r="D133" s="267"/>
      <c r="E133" s="267"/>
      <c r="F133" s="268"/>
      <c r="G133" s="268"/>
      <c r="H133" s="269"/>
      <c r="I133" s="107"/>
      <c r="J133" s="205"/>
      <c r="K133" s="205"/>
      <c r="L133" s="107"/>
      <c r="M133" s="205"/>
      <c r="N133" s="86" t="s">
        <v>157</v>
      </c>
      <c r="O133" s="270" t="s">
        <v>119</v>
      </c>
      <c r="P133" s="270"/>
      <c r="Q133" s="271"/>
      <c r="R133" s="249" t="s">
        <v>260</v>
      </c>
      <c r="S133" s="250"/>
      <c r="T133" s="250"/>
      <c r="U133" s="250"/>
      <c r="V133" s="86" t="s">
        <v>157</v>
      </c>
      <c r="W133" s="333" t="s">
        <v>89</v>
      </c>
      <c r="X133" s="333"/>
      <c r="Y133" s="86" t="s">
        <v>157</v>
      </c>
      <c r="Z133" s="263" t="s">
        <v>90</v>
      </c>
      <c r="AA133" s="250"/>
      <c r="AB133" s="180"/>
      <c r="AC133" s="339"/>
      <c r="AD133" s="67"/>
      <c r="AE133" s="1" t="str">
        <f>+I135</f>
        <v>□</v>
      </c>
      <c r="AH133" s="79" t="s">
        <v>56</v>
      </c>
      <c r="AJ133" s="29" t="str">
        <f>IF(V133&amp;Y133="■□","◎過分",IF(V133&amp;Y133="□■","●適合",IF(V133&amp;Y133="□□","■未答","▼矛盾")))</f>
        <v>■未答</v>
      </c>
      <c r="AS133" s="120"/>
      <c r="AT133" s="120"/>
      <c r="AU133" s="120"/>
      <c r="AV133" s="67"/>
      <c r="AW133" s="67"/>
      <c r="AX133" s="67"/>
      <c r="AY133" s="67"/>
      <c r="AZ133" s="67"/>
      <c r="BA133" s="67"/>
      <c r="BB133" s="67"/>
      <c r="BC133" s="67"/>
      <c r="BE133" s="1"/>
      <c r="BG133" s="1"/>
      <c r="BH133" s="1"/>
      <c r="BI133" s="1"/>
      <c r="BJ133" s="1"/>
      <c r="BK133" s="1"/>
      <c r="BL133" s="1"/>
      <c r="BM133" s="1"/>
      <c r="BN133" s="1"/>
    </row>
    <row r="134" spans="2:66" ht="17.149999999999999" customHeight="1" x14ac:dyDescent="0.2">
      <c r="B134" s="396"/>
      <c r="C134" s="268"/>
      <c r="D134" s="267"/>
      <c r="E134" s="267"/>
      <c r="F134" s="268"/>
      <c r="G134" s="268"/>
      <c r="H134" s="269"/>
      <c r="I134" s="86" t="s">
        <v>167</v>
      </c>
      <c r="J134" s="270" t="s">
        <v>137</v>
      </c>
      <c r="K134" s="270"/>
      <c r="L134" s="270"/>
      <c r="M134" s="270"/>
      <c r="N134" s="270"/>
      <c r="O134" s="270"/>
      <c r="P134" s="270"/>
      <c r="Q134" s="271"/>
      <c r="R134" s="239"/>
      <c r="S134" s="179"/>
      <c r="T134" s="179"/>
      <c r="U134" s="179"/>
      <c r="V134" s="179"/>
      <c r="W134" s="179"/>
      <c r="X134" s="199"/>
      <c r="Y134" s="199"/>
      <c r="Z134" s="199"/>
      <c r="AA134" s="186"/>
      <c r="AB134" s="58"/>
      <c r="AC134" s="339"/>
      <c r="AE134" s="120"/>
      <c r="AF134" s="7"/>
      <c r="AG134" s="7"/>
      <c r="AH134" s="79"/>
      <c r="AJ134" s="6"/>
      <c r="AK134" s="6"/>
      <c r="AL134" s="25"/>
      <c r="AM134" s="30"/>
      <c r="AN134" s="30"/>
      <c r="AO134" s="30"/>
      <c r="AP134" s="42"/>
      <c r="AQ134" s="42"/>
      <c r="AR134" s="7"/>
      <c r="AS134" s="7"/>
      <c r="AT134" s="7"/>
      <c r="AU134" s="7"/>
      <c r="BE134" s="1"/>
      <c r="BG134" s="1"/>
      <c r="BH134" s="1"/>
      <c r="BI134" s="1"/>
      <c r="BJ134" s="1"/>
      <c r="BK134" s="1"/>
      <c r="BL134" s="1"/>
      <c r="BM134" s="1"/>
      <c r="BN134" s="1"/>
    </row>
    <row r="135" spans="2:66" ht="17.149999999999999" customHeight="1" x14ac:dyDescent="0.2">
      <c r="B135" s="396"/>
      <c r="C135" s="268"/>
      <c r="D135" s="267"/>
      <c r="E135" s="267"/>
      <c r="F135" s="261"/>
      <c r="G135" s="261"/>
      <c r="H135" s="262"/>
      <c r="I135" s="87" t="s">
        <v>167</v>
      </c>
      <c r="J135" s="275" t="s">
        <v>138</v>
      </c>
      <c r="K135" s="275"/>
      <c r="L135" s="275"/>
      <c r="M135" s="275"/>
      <c r="N135" s="275"/>
      <c r="O135" s="275"/>
      <c r="P135" s="275"/>
      <c r="Q135" s="276"/>
      <c r="R135" s="203"/>
      <c r="S135" s="197"/>
      <c r="T135" s="197"/>
      <c r="U135" s="197"/>
      <c r="V135" s="197"/>
      <c r="W135" s="197"/>
      <c r="X135" s="197"/>
      <c r="Y135" s="197"/>
      <c r="Z135" s="197"/>
      <c r="AA135" s="197"/>
      <c r="AB135" s="52"/>
      <c r="AC135" s="339"/>
      <c r="AE135" s="120"/>
      <c r="AF135" s="7"/>
      <c r="AG135" s="7"/>
      <c r="AH135" s="6"/>
      <c r="AI135" s="6"/>
      <c r="AJ135" s="6"/>
      <c r="AK135" s="6"/>
      <c r="AL135" s="6"/>
      <c r="AM135" s="6"/>
      <c r="AN135" s="6"/>
      <c r="AO135" s="6"/>
      <c r="AP135" s="6"/>
      <c r="AQ135" s="7"/>
      <c r="AR135" s="7"/>
      <c r="AS135" s="7"/>
      <c r="AT135" s="7"/>
      <c r="AU135" s="7"/>
      <c r="BE135" s="1"/>
      <c r="BG135" s="1"/>
      <c r="BH135" s="1"/>
      <c r="BI135" s="1"/>
      <c r="BJ135" s="1"/>
      <c r="BK135" s="1"/>
      <c r="BL135" s="1"/>
      <c r="BM135" s="1"/>
      <c r="BN135" s="1"/>
    </row>
    <row r="136" spans="2:66" ht="12" customHeight="1" x14ac:dyDescent="0.2">
      <c r="B136" s="396"/>
      <c r="C136" s="268"/>
      <c r="D136" s="267"/>
      <c r="E136" s="335"/>
      <c r="F136" s="265" t="s">
        <v>181</v>
      </c>
      <c r="G136" s="265"/>
      <c r="H136" s="266"/>
      <c r="I136" s="63"/>
      <c r="J136" s="63"/>
      <c r="K136" s="63"/>
      <c r="L136" s="63"/>
      <c r="M136" s="63"/>
      <c r="N136" s="63"/>
      <c r="O136" s="63"/>
      <c r="P136" s="63"/>
      <c r="Q136" s="64"/>
      <c r="R136" s="355" t="s">
        <v>139</v>
      </c>
      <c r="S136" s="356"/>
      <c r="T136" s="356"/>
      <c r="U136" s="356"/>
      <c r="V136" s="356"/>
      <c r="W136" s="356"/>
      <c r="X136" s="356"/>
      <c r="Y136" s="356"/>
      <c r="Z136" s="356"/>
      <c r="AA136" s="356"/>
      <c r="AB136" s="357"/>
      <c r="AC136" s="339"/>
      <c r="AE136" s="28" t="str">
        <f>+I137</f>
        <v>□</v>
      </c>
      <c r="AH136" s="29" t="str">
        <f>IF(AE136&amp;AE137="■□","◎避け",IF(AE136&amp;AE137="□■","●無し",IF(AE136&amp;AE137="□□","■未答","▼矛盾")))</f>
        <v>■未答</v>
      </c>
      <c r="AI136" s="30"/>
      <c r="AL136" s="25" t="s">
        <v>38</v>
      </c>
      <c r="AM136" s="32" t="s">
        <v>179</v>
      </c>
      <c r="AN136" s="32" t="s">
        <v>178</v>
      </c>
      <c r="AO136" s="32" t="s">
        <v>177</v>
      </c>
      <c r="AP136" s="32" t="s">
        <v>42</v>
      </c>
      <c r="AQ136" s="7"/>
      <c r="AR136" s="7"/>
      <c r="AS136" s="7"/>
      <c r="AT136" s="7"/>
      <c r="AU136" s="7"/>
      <c r="BE136" s="1"/>
      <c r="BG136" s="1"/>
      <c r="BH136" s="1"/>
      <c r="BI136" s="1"/>
      <c r="BJ136" s="1"/>
      <c r="BK136" s="1"/>
      <c r="BL136" s="1"/>
      <c r="BM136" s="1"/>
      <c r="BN136" s="1"/>
    </row>
    <row r="137" spans="2:66" ht="12" customHeight="1" x14ac:dyDescent="0.2">
      <c r="B137" s="396"/>
      <c r="C137" s="268"/>
      <c r="D137" s="267"/>
      <c r="E137" s="335"/>
      <c r="F137" s="268"/>
      <c r="G137" s="268"/>
      <c r="H137" s="269"/>
      <c r="I137" s="86" t="s">
        <v>167</v>
      </c>
      <c r="J137" s="270" t="s">
        <v>140</v>
      </c>
      <c r="K137" s="270"/>
      <c r="L137" s="270"/>
      <c r="M137" s="270"/>
      <c r="N137" s="270"/>
      <c r="O137" s="270"/>
      <c r="P137" s="270"/>
      <c r="Q137" s="271"/>
      <c r="R137" s="358"/>
      <c r="S137" s="344"/>
      <c r="T137" s="344"/>
      <c r="U137" s="344"/>
      <c r="V137" s="344"/>
      <c r="W137" s="344"/>
      <c r="X137" s="344"/>
      <c r="Y137" s="344"/>
      <c r="Z137" s="344"/>
      <c r="AA137" s="344"/>
      <c r="AB137" s="359"/>
      <c r="AC137" s="339"/>
      <c r="AE137" s="1" t="str">
        <f>+I138</f>
        <v>□</v>
      </c>
      <c r="AM137" s="29" t="s">
        <v>141</v>
      </c>
      <c r="AN137" s="29" t="s">
        <v>142</v>
      </c>
      <c r="AO137" s="31" t="s">
        <v>43</v>
      </c>
      <c r="AP137" s="31" t="s">
        <v>24</v>
      </c>
      <c r="AQ137" s="7"/>
      <c r="AR137" s="7"/>
      <c r="AS137" s="7"/>
      <c r="AT137" s="7"/>
      <c r="AU137" s="7"/>
      <c r="BE137" s="1"/>
      <c r="BG137" s="1"/>
      <c r="BH137" s="1"/>
      <c r="BI137" s="1"/>
      <c r="BJ137" s="1"/>
      <c r="BK137" s="1"/>
      <c r="BL137" s="1"/>
      <c r="BM137" s="1"/>
      <c r="BN137" s="1"/>
    </row>
    <row r="138" spans="2:66" ht="12" customHeight="1" x14ac:dyDescent="0.2">
      <c r="B138" s="396"/>
      <c r="C138" s="268"/>
      <c r="D138" s="267"/>
      <c r="E138" s="335"/>
      <c r="F138" s="268"/>
      <c r="G138" s="268"/>
      <c r="H138" s="269"/>
      <c r="I138" s="86" t="s">
        <v>167</v>
      </c>
      <c r="J138" s="270" t="s">
        <v>143</v>
      </c>
      <c r="K138" s="270"/>
      <c r="L138" s="270"/>
      <c r="M138" s="270"/>
      <c r="N138" s="270"/>
      <c r="O138" s="270"/>
      <c r="P138" s="270"/>
      <c r="Q138" s="271"/>
      <c r="R138" s="358"/>
      <c r="S138" s="344"/>
      <c r="T138" s="344"/>
      <c r="U138" s="344"/>
      <c r="V138" s="344"/>
      <c r="W138" s="344"/>
      <c r="X138" s="344"/>
      <c r="Y138" s="344"/>
      <c r="Z138" s="344"/>
      <c r="AA138" s="344"/>
      <c r="AB138" s="359"/>
      <c r="AC138" s="339"/>
      <c r="AQ138" s="6"/>
      <c r="AR138" s="7"/>
      <c r="AS138" s="7"/>
      <c r="AT138" s="7"/>
      <c r="AU138" s="7"/>
      <c r="BE138" s="1"/>
      <c r="BG138" s="1"/>
      <c r="BH138" s="1"/>
      <c r="BI138" s="1"/>
      <c r="BJ138" s="1"/>
      <c r="BK138" s="1"/>
      <c r="BL138" s="1"/>
      <c r="BM138" s="1"/>
      <c r="BN138" s="1"/>
    </row>
    <row r="139" spans="2:66" ht="26.25" customHeight="1" x14ac:dyDescent="0.2">
      <c r="B139" s="396"/>
      <c r="C139" s="268"/>
      <c r="D139" s="267"/>
      <c r="E139" s="335"/>
      <c r="F139" s="261"/>
      <c r="G139" s="261"/>
      <c r="H139" s="262"/>
      <c r="I139" s="60"/>
      <c r="J139" s="60"/>
      <c r="K139" s="60"/>
      <c r="L139" s="60"/>
      <c r="M139" s="60"/>
      <c r="N139" s="60"/>
      <c r="O139" s="60"/>
      <c r="P139" s="60"/>
      <c r="Q139" s="61"/>
      <c r="R139" s="360"/>
      <c r="S139" s="278"/>
      <c r="T139" s="278"/>
      <c r="U139" s="278"/>
      <c r="V139" s="278"/>
      <c r="W139" s="278"/>
      <c r="X139" s="278"/>
      <c r="Y139" s="278"/>
      <c r="Z139" s="278"/>
      <c r="AA139" s="278"/>
      <c r="AB139" s="361"/>
      <c r="AC139" s="339"/>
      <c r="AE139" s="7"/>
      <c r="AF139" s="7"/>
      <c r="AG139" s="7"/>
      <c r="AH139" s="6"/>
      <c r="AI139" s="6"/>
      <c r="AJ139" s="6"/>
      <c r="AK139" s="6"/>
      <c r="AL139" s="25"/>
      <c r="AM139" s="30"/>
      <c r="AN139" s="30"/>
      <c r="AO139" s="30"/>
      <c r="AP139" s="42"/>
      <c r="AQ139" s="42"/>
      <c r="AR139" s="7"/>
      <c r="AS139" s="7"/>
      <c r="AT139" s="7"/>
      <c r="AU139" s="7"/>
      <c r="BE139" s="1"/>
      <c r="BG139" s="1"/>
      <c r="BH139" s="1"/>
      <c r="BI139" s="1"/>
      <c r="BJ139" s="1"/>
      <c r="BK139" s="1"/>
      <c r="BL139" s="1"/>
      <c r="BM139" s="1"/>
      <c r="BN139" s="1"/>
    </row>
    <row r="140" spans="2:66" ht="12" customHeight="1" x14ac:dyDescent="0.2">
      <c r="B140" s="396"/>
      <c r="C140" s="268"/>
      <c r="D140" s="267"/>
      <c r="E140" s="335"/>
      <c r="F140" s="265" t="s">
        <v>180</v>
      </c>
      <c r="G140" s="265"/>
      <c r="H140" s="266"/>
      <c r="I140" s="63"/>
      <c r="J140" s="63"/>
      <c r="K140" s="63"/>
      <c r="L140" s="63"/>
      <c r="M140" s="63"/>
      <c r="N140" s="63"/>
      <c r="O140" s="63"/>
      <c r="P140" s="63"/>
      <c r="Q140" s="64"/>
      <c r="R140" s="355" t="s">
        <v>139</v>
      </c>
      <c r="S140" s="356"/>
      <c r="T140" s="356"/>
      <c r="U140" s="356"/>
      <c r="V140" s="356"/>
      <c r="W140" s="356"/>
      <c r="X140" s="356"/>
      <c r="Y140" s="356"/>
      <c r="Z140" s="356"/>
      <c r="AA140" s="356"/>
      <c r="AB140" s="357"/>
      <c r="AC140" s="339"/>
      <c r="AE140" s="28" t="str">
        <f>+I141</f>
        <v>□</v>
      </c>
      <c r="AH140" s="29" t="str">
        <f>IF(AE140&amp;AE141="■□","◎避け",IF(AE140&amp;AE141="□■","●無し",IF(AE140&amp;AE141="□□","■未答","▼矛盾")))</f>
        <v>■未答</v>
      </c>
      <c r="AI140" s="30"/>
      <c r="AL140" s="25" t="s">
        <v>38</v>
      </c>
      <c r="AM140" s="32" t="s">
        <v>179</v>
      </c>
      <c r="AN140" s="32" t="s">
        <v>178</v>
      </c>
      <c r="AO140" s="32" t="s">
        <v>177</v>
      </c>
      <c r="AP140" s="32" t="s">
        <v>42</v>
      </c>
      <c r="AR140" s="7"/>
      <c r="AS140" s="7"/>
      <c r="AT140" s="7"/>
      <c r="AU140" s="7"/>
      <c r="BE140" s="1"/>
      <c r="BG140" s="1"/>
      <c r="BH140" s="1"/>
      <c r="BI140" s="1"/>
      <c r="BJ140" s="1"/>
      <c r="BK140" s="1"/>
      <c r="BL140" s="1"/>
      <c r="BM140" s="1"/>
      <c r="BN140" s="1"/>
    </row>
    <row r="141" spans="2:66" ht="12" customHeight="1" x14ac:dyDescent="0.2">
      <c r="B141" s="396"/>
      <c r="C141" s="268"/>
      <c r="D141" s="267"/>
      <c r="E141" s="335"/>
      <c r="F141" s="268"/>
      <c r="G141" s="268"/>
      <c r="H141" s="269"/>
      <c r="I141" s="86" t="s">
        <v>167</v>
      </c>
      <c r="J141" s="270" t="s">
        <v>140</v>
      </c>
      <c r="K141" s="270"/>
      <c r="L141" s="270"/>
      <c r="M141" s="270"/>
      <c r="N141" s="270"/>
      <c r="O141" s="270"/>
      <c r="P141" s="270"/>
      <c r="Q141" s="271"/>
      <c r="R141" s="358"/>
      <c r="S141" s="344"/>
      <c r="T141" s="344"/>
      <c r="U141" s="344"/>
      <c r="V141" s="344"/>
      <c r="W141" s="344"/>
      <c r="X141" s="344"/>
      <c r="Y141" s="344"/>
      <c r="Z141" s="344"/>
      <c r="AA141" s="344"/>
      <c r="AB141" s="359"/>
      <c r="AC141" s="339"/>
      <c r="AE141" s="1" t="str">
        <f>+I142</f>
        <v>□</v>
      </c>
      <c r="AM141" s="29" t="s">
        <v>141</v>
      </c>
      <c r="AN141" s="29" t="s">
        <v>142</v>
      </c>
      <c r="AO141" s="31" t="s">
        <v>43</v>
      </c>
      <c r="AP141" s="31" t="s">
        <v>24</v>
      </c>
      <c r="AR141" s="7"/>
      <c r="AS141" s="7"/>
      <c r="AT141" s="7"/>
      <c r="AU141" s="7"/>
      <c r="BE141" s="1"/>
      <c r="BG141" s="1"/>
      <c r="BH141" s="1"/>
      <c r="BI141" s="1"/>
      <c r="BJ141" s="1"/>
      <c r="BK141" s="1"/>
      <c r="BL141" s="1"/>
      <c r="BM141" s="1"/>
      <c r="BN141" s="1"/>
    </row>
    <row r="142" spans="2:66" ht="12" customHeight="1" x14ac:dyDescent="0.2">
      <c r="B142" s="396"/>
      <c r="C142" s="268"/>
      <c r="D142" s="267"/>
      <c r="E142" s="335"/>
      <c r="F142" s="268"/>
      <c r="G142" s="268"/>
      <c r="H142" s="269"/>
      <c r="I142" s="86" t="s">
        <v>167</v>
      </c>
      <c r="J142" s="270" t="s">
        <v>143</v>
      </c>
      <c r="K142" s="270"/>
      <c r="L142" s="270"/>
      <c r="M142" s="270"/>
      <c r="N142" s="270"/>
      <c r="O142" s="270"/>
      <c r="P142" s="270"/>
      <c r="Q142" s="271"/>
      <c r="R142" s="358"/>
      <c r="S142" s="344"/>
      <c r="T142" s="344"/>
      <c r="U142" s="344"/>
      <c r="V142" s="344"/>
      <c r="W142" s="344"/>
      <c r="X142" s="344"/>
      <c r="Y142" s="344"/>
      <c r="Z142" s="344"/>
      <c r="AA142" s="344"/>
      <c r="AB142" s="359"/>
      <c r="AC142" s="339"/>
      <c r="AR142" s="7"/>
      <c r="AS142" s="7"/>
      <c r="AT142" s="7"/>
      <c r="AU142" s="7"/>
      <c r="BE142" s="1"/>
      <c r="BG142" s="1"/>
      <c r="BH142" s="1"/>
      <c r="BI142" s="1"/>
      <c r="BJ142" s="1"/>
      <c r="BK142" s="1"/>
      <c r="BL142" s="1"/>
      <c r="BM142" s="1"/>
      <c r="BN142" s="1"/>
    </row>
    <row r="143" spans="2:66" ht="19.5" customHeight="1" x14ac:dyDescent="0.2">
      <c r="B143" s="458"/>
      <c r="C143" s="261"/>
      <c r="D143" s="260"/>
      <c r="E143" s="388"/>
      <c r="F143" s="261"/>
      <c r="G143" s="261"/>
      <c r="H143" s="262"/>
      <c r="I143" s="60"/>
      <c r="J143" s="60"/>
      <c r="K143" s="60"/>
      <c r="L143" s="60"/>
      <c r="M143" s="60"/>
      <c r="N143" s="60"/>
      <c r="O143" s="60"/>
      <c r="P143" s="60"/>
      <c r="Q143" s="61"/>
      <c r="R143" s="360"/>
      <c r="S143" s="278"/>
      <c r="T143" s="278"/>
      <c r="U143" s="278"/>
      <c r="V143" s="278"/>
      <c r="W143" s="278"/>
      <c r="X143" s="278"/>
      <c r="Y143" s="278"/>
      <c r="Z143" s="278"/>
      <c r="AA143" s="278"/>
      <c r="AB143" s="361"/>
      <c r="AC143" s="345"/>
      <c r="AE143" s="7"/>
      <c r="AF143" s="7"/>
      <c r="AG143" s="7"/>
      <c r="AH143" s="6"/>
      <c r="AI143" s="6"/>
      <c r="AJ143" s="6"/>
      <c r="AK143" s="6"/>
      <c r="AL143" s="6"/>
      <c r="AM143" s="6"/>
      <c r="AN143" s="6"/>
      <c r="AO143" s="6"/>
      <c r="AP143" s="6"/>
      <c r="AQ143" s="7"/>
      <c r="AR143" s="7"/>
      <c r="AS143" s="7"/>
      <c r="AT143" s="7"/>
      <c r="AU143" s="7"/>
      <c r="BE143" s="1"/>
      <c r="BG143" s="1"/>
      <c r="BH143" s="1"/>
      <c r="BI143" s="1"/>
      <c r="BJ143" s="1"/>
      <c r="BK143" s="1"/>
      <c r="BL143" s="1"/>
      <c r="BM143" s="1"/>
      <c r="BN143" s="1"/>
    </row>
    <row r="144" spans="2:66" ht="17.25" customHeight="1" x14ac:dyDescent="0.2">
      <c r="B144" s="396" t="s">
        <v>176</v>
      </c>
      <c r="C144" s="400"/>
      <c r="D144" s="283" t="s">
        <v>175</v>
      </c>
      <c r="E144" s="284"/>
      <c r="F144" s="284"/>
      <c r="G144" s="284"/>
      <c r="H144" s="285"/>
      <c r="I144" s="56"/>
      <c r="J144" s="171"/>
      <c r="K144" s="171"/>
      <c r="L144" s="171"/>
      <c r="M144" s="171"/>
      <c r="N144" s="171"/>
      <c r="O144" s="171"/>
      <c r="P144" s="171"/>
      <c r="Q144" s="172"/>
      <c r="R144" s="188"/>
      <c r="S144" s="189"/>
      <c r="T144" s="189"/>
      <c r="U144" s="189"/>
      <c r="V144" s="189"/>
      <c r="W144" s="189"/>
      <c r="X144" s="189"/>
      <c r="Y144" s="189"/>
      <c r="Z144" s="189"/>
      <c r="AA144" s="189"/>
      <c r="AB144" s="90" t="s">
        <v>48</v>
      </c>
      <c r="AC144" s="345"/>
      <c r="AE144" s="28" t="str">
        <f>+I147</f>
        <v>□</v>
      </c>
      <c r="AH144" s="31" t="str">
        <f>IF(AE144&amp;AE145&amp;AE146="■□□","◎無し",IF(AE144&amp;AE145&amp;AE146="□■□","●適合",IF(AE144&amp;AE145&amp;AE146="□□■","◆未達",IF(AE144&amp;AE145&amp;AE146="□□□","■未答","▼矛盾"))))</f>
        <v>■未答</v>
      </c>
      <c r="AI144" s="42"/>
      <c r="AL144" s="25" t="s">
        <v>49</v>
      </c>
      <c r="AM144" s="32" t="s">
        <v>164</v>
      </c>
      <c r="AN144" s="32" t="s">
        <v>163</v>
      </c>
      <c r="AO144" s="32" t="s">
        <v>162</v>
      </c>
      <c r="AP144" s="32" t="s">
        <v>161</v>
      </c>
      <c r="AQ144" s="32" t="s">
        <v>42</v>
      </c>
      <c r="AS144" s="7"/>
      <c r="AT144" s="7"/>
      <c r="AU144" s="7"/>
      <c r="BE144" s="1"/>
      <c r="BG144" s="1"/>
      <c r="BH144" s="1"/>
      <c r="BI144" s="1"/>
      <c r="BJ144" s="1"/>
      <c r="BK144" s="1"/>
      <c r="BL144" s="1"/>
      <c r="BM144" s="1"/>
      <c r="BN144" s="1"/>
    </row>
    <row r="145" spans="2:66" ht="7.5" customHeight="1" x14ac:dyDescent="0.2">
      <c r="B145" s="396"/>
      <c r="C145" s="400"/>
      <c r="D145" s="283"/>
      <c r="E145" s="284"/>
      <c r="F145" s="284"/>
      <c r="G145" s="284"/>
      <c r="H145" s="285"/>
      <c r="I145" s="56"/>
      <c r="J145" s="171"/>
      <c r="K145" s="171"/>
      <c r="L145" s="171"/>
      <c r="M145" s="171"/>
      <c r="N145" s="171"/>
      <c r="O145" s="171"/>
      <c r="P145" s="171"/>
      <c r="Q145" s="172"/>
      <c r="R145" s="188"/>
      <c r="S145" s="189"/>
      <c r="T145" s="189"/>
      <c r="U145" s="189"/>
      <c r="V145" s="189"/>
      <c r="W145" s="189"/>
      <c r="X145" s="189"/>
      <c r="Y145" s="189"/>
      <c r="Z145" s="189"/>
      <c r="AA145" s="189"/>
      <c r="AB145" s="119"/>
      <c r="AC145" s="351"/>
      <c r="AE145" s="1" t="str">
        <f>+I149</f>
        <v>□</v>
      </c>
      <c r="AL145" s="25"/>
      <c r="AM145" s="29" t="s">
        <v>21</v>
      </c>
      <c r="AN145" s="29" t="s">
        <v>22</v>
      </c>
      <c r="AO145" s="29" t="s">
        <v>23</v>
      </c>
      <c r="AP145" s="31" t="s">
        <v>43</v>
      </c>
      <c r="AQ145" s="31" t="s">
        <v>24</v>
      </c>
      <c r="AS145" s="7"/>
      <c r="AT145" s="7"/>
      <c r="AU145" s="7"/>
      <c r="BE145" s="1"/>
      <c r="BG145" s="1"/>
      <c r="BH145" s="1"/>
      <c r="BI145" s="1"/>
      <c r="BJ145" s="1"/>
      <c r="BK145" s="1"/>
      <c r="BL145" s="1"/>
      <c r="BM145" s="1"/>
      <c r="BN145" s="1"/>
    </row>
    <row r="146" spans="2:66" ht="18" customHeight="1" x14ac:dyDescent="0.2">
      <c r="B146" s="396"/>
      <c r="C146" s="400"/>
      <c r="D146" s="283"/>
      <c r="E146" s="284"/>
      <c r="F146" s="284"/>
      <c r="G146" s="284"/>
      <c r="H146" s="285"/>
      <c r="I146" s="56"/>
      <c r="J146" s="171"/>
      <c r="K146" s="171"/>
      <c r="L146" s="171"/>
      <c r="M146" s="171"/>
      <c r="N146" s="171"/>
      <c r="O146" s="171"/>
      <c r="P146" s="171"/>
      <c r="Q146" s="172"/>
      <c r="R146" s="27" t="s">
        <v>157</v>
      </c>
      <c r="S146" s="256" t="s">
        <v>144</v>
      </c>
      <c r="T146" s="256"/>
      <c r="U146" s="256"/>
      <c r="V146" s="256"/>
      <c r="W146" s="256"/>
      <c r="X146" s="256"/>
      <c r="Y146" s="256"/>
      <c r="Z146" s="256"/>
      <c r="AA146" s="256"/>
      <c r="AB146" s="298"/>
      <c r="AC146" s="351"/>
      <c r="AE146" s="1" t="str">
        <f>+I150</f>
        <v>□</v>
      </c>
      <c r="AS146" s="7"/>
      <c r="AT146" s="7"/>
      <c r="AU146" s="7"/>
      <c r="BE146" s="1"/>
      <c r="BG146" s="1"/>
      <c r="BH146" s="1"/>
      <c r="BI146" s="1"/>
      <c r="BJ146" s="1"/>
      <c r="BK146" s="1"/>
      <c r="BL146" s="1"/>
      <c r="BM146" s="1"/>
      <c r="BN146" s="1"/>
    </row>
    <row r="147" spans="2:66" ht="18" customHeight="1" x14ac:dyDescent="0.2">
      <c r="B147" s="396"/>
      <c r="C147" s="400"/>
      <c r="D147" s="283"/>
      <c r="E147" s="284"/>
      <c r="F147" s="284"/>
      <c r="G147" s="284"/>
      <c r="H147" s="285"/>
      <c r="I147" s="43" t="s">
        <v>167</v>
      </c>
      <c r="J147" s="177" t="s">
        <v>145</v>
      </c>
      <c r="K147" s="177"/>
      <c r="L147" s="177"/>
      <c r="M147" s="177"/>
      <c r="N147" s="177"/>
      <c r="O147" s="177"/>
      <c r="P147" s="177"/>
      <c r="Q147" s="178"/>
      <c r="R147" s="27" t="s">
        <v>157</v>
      </c>
      <c r="S147" s="250" t="s">
        <v>146</v>
      </c>
      <c r="T147" s="250"/>
      <c r="U147" s="250"/>
      <c r="V147" s="250"/>
      <c r="W147" s="250"/>
      <c r="X147" s="250"/>
      <c r="Y147" s="250"/>
      <c r="Z147" s="250"/>
      <c r="AA147" s="250"/>
      <c r="AB147" s="263"/>
      <c r="AC147" s="351"/>
      <c r="AS147" s="7"/>
      <c r="AT147" s="7"/>
      <c r="AU147" s="7"/>
      <c r="BE147" s="1"/>
      <c r="BG147" s="1"/>
      <c r="BH147" s="1"/>
      <c r="BI147" s="1"/>
      <c r="BJ147" s="1"/>
      <c r="BK147" s="1"/>
      <c r="BL147" s="1"/>
      <c r="BM147" s="1"/>
      <c r="BN147" s="1"/>
    </row>
    <row r="148" spans="2:66" ht="17.25" customHeight="1" x14ac:dyDescent="0.2">
      <c r="B148" s="396"/>
      <c r="C148" s="400"/>
      <c r="D148" s="283"/>
      <c r="E148" s="284"/>
      <c r="F148" s="284"/>
      <c r="G148" s="284"/>
      <c r="H148" s="285"/>
      <c r="I148" s="56"/>
      <c r="J148" s="177"/>
      <c r="K148" s="177"/>
      <c r="L148" s="177"/>
      <c r="M148" s="177"/>
      <c r="N148" s="177"/>
      <c r="O148" s="177"/>
      <c r="P148" s="177"/>
      <c r="Q148" s="178"/>
      <c r="R148" s="34"/>
      <c r="S148" s="250"/>
      <c r="T148" s="250"/>
      <c r="U148" s="250"/>
      <c r="V148" s="250"/>
      <c r="W148" s="250"/>
      <c r="X148" s="250"/>
      <c r="Y148" s="250"/>
      <c r="Z148" s="250"/>
      <c r="AA148" s="250"/>
      <c r="AB148" s="263"/>
      <c r="AC148" s="351"/>
      <c r="AE148" s="7"/>
      <c r="AF148" s="7"/>
      <c r="AG148" s="7"/>
      <c r="AH148" s="6"/>
      <c r="AI148" s="6"/>
      <c r="AJ148" s="6"/>
      <c r="AK148" s="6"/>
      <c r="AL148" s="6"/>
      <c r="AM148" s="6"/>
      <c r="AN148" s="6"/>
      <c r="AO148" s="6"/>
      <c r="AP148" s="6"/>
      <c r="AQ148" s="7"/>
      <c r="AR148" s="7"/>
      <c r="AS148" s="7"/>
      <c r="AT148" s="7"/>
      <c r="AU148" s="7"/>
      <c r="BE148" s="1"/>
      <c r="BG148" s="1"/>
      <c r="BH148" s="1"/>
      <c r="BI148" s="1"/>
      <c r="BJ148" s="1"/>
      <c r="BK148" s="1"/>
      <c r="BL148" s="1"/>
      <c r="BM148" s="1"/>
      <c r="BN148" s="1"/>
    </row>
    <row r="149" spans="2:66" ht="20.149999999999999" customHeight="1" x14ac:dyDescent="0.2">
      <c r="B149" s="396"/>
      <c r="C149" s="400"/>
      <c r="D149" s="335"/>
      <c r="E149" s="252" t="s">
        <v>18</v>
      </c>
      <c r="F149" s="253"/>
      <c r="G149" s="253"/>
      <c r="H149" s="254"/>
      <c r="I149" s="43" t="s">
        <v>157</v>
      </c>
      <c r="J149" s="177" t="s">
        <v>57</v>
      </c>
      <c r="K149" s="177"/>
      <c r="L149" s="177"/>
      <c r="M149" s="177"/>
      <c r="N149" s="177"/>
      <c r="O149" s="177"/>
      <c r="P149" s="177"/>
      <c r="Q149" s="178"/>
      <c r="R149" s="249" t="s">
        <v>103</v>
      </c>
      <c r="S149" s="250"/>
      <c r="T149" s="250"/>
      <c r="U149" s="250"/>
      <c r="V149" s="250"/>
      <c r="W149" s="250"/>
      <c r="X149" s="250"/>
      <c r="Y149" s="251"/>
      <c r="Z149" s="251"/>
      <c r="AA149" s="186" t="s">
        <v>165</v>
      </c>
      <c r="AB149" s="58"/>
      <c r="AC149" s="351"/>
      <c r="AE149" s="7"/>
      <c r="AF149" s="7"/>
      <c r="AG149" s="7"/>
      <c r="AH149" s="65" t="s">
        <v>104</v>
      </c>
      <c r="AJ149" s="31" t="str">
        <f>IF(Y149&gt;0,IF(Y149&lt;650,"腰1100",IF(Y149&gt;=1100,"基準なし","床1100")),"■未答")</f>
        <v>■未答</v>
      </c>
      <c r="AK149" s="6"/>
      <c r="AL149" s="25"/>
      <c r="AM149" s="6"/>
      <c r="AN149" s="6"/>
      <c r="AO149" s="6"/>
      <c r="AP149" s="6"/>
      <c r="AQ149" s="7"/>
      <c r="AR149" s="7"/>
      <c r="AS149" s="7"/>
      <c r="AT149" s="7"/>
      <c r="AU149" s="7"/>
      <c r="BE149" s="1"/>
      <c r="BG149" s="1"/>
      <c r="BH149" s="1"/>
      <c r="BI149" s="1"/>
      <c r="BJ149" s="1"/>
      <c r="BK149" s="1"/>
      <c r="BL149" s="1"/>
      <c r="BM149" s="1"/>
      <c r="BN149" s="1"/>
    </row>
    <row r="150" spans="2:66" ht="20.149999999999999" customHeight="1" x14ac:dyDescent="0.2">
      <c r="B150" s="396"/>
      <c r="C150" s="400"/>
      <c r="D150" s="335"/>
      <c r="E150" s="252"/>
      <c r="F150" s="253"/>
      <c r="G150" s="253"/>
      <c r="H150" s="254"/>
      <c r="I150" s="43" t="s">
        <v>157</v>
      </c>
      <c r="J150" s="177" t="s">
        <v>105</v>
      </c>
      <c r="K150" s="177"/>
      <c r="L150" s="177"/>
      <c r="M150" s="177"/>
      <c r="N150" s="177"/>
      <c r="O150" s="177"/>
      <c r="P150" s="177"/>
      <c r="Q150" s="178"/>
      <c r="R150" s="249" t="s">
        <v>106</v>
      </c>
      <c r="S150" s="250"/>
      <c r="T150" s="250"/>
      <c r="U150" s="250"/>
      <c r="V150" s="250"/>
      <c r="W150" s="250"/>
      <c r="X150" s="250"/>
      <c r="Y150" s="251"/>
      <c r="Z150" s="251"/>
      <c r="AA150" s="186" t="s">
        <v>165</v>
      </c>
      <c r="AB150" s="58"/>
      <c r="AC150" s="351"/>
      <c r="AE150" s="7"/>
      <c r="AF150" s="7"/>
      <c r="AG150" s="7"/>
      <c r="AH150" s="65" t="s">
        <v>107</v>
      </c>
      <c r="AJ150" s="31" t="str">
        <f>IF(Y150&gt;0,IF(Y149&lt;650,IF(Y150&lt;1100,"◆未達","●適合"),IF(Y149&gt;=1100,"基準なし","◎不問")),"■未答")</f>
        <v>■未答</v>
      </c>
      <c r="AK150" s="6"/>
      <c r="AL150" s="6"/>
      <c r="AM150" s="30"/>
      <c r="AN150" s="30"/>
      <c r="AO150" s="42"/>
      <c r="AP150" s="42"/>
      <c r="AQ150" s="7"/>
      <c r="AR150" s="7"/>
      <c r="AS150" s="7"/>
      <c r="AT150" s="7"/>
      <c r="AU150" s="7"/>
      <c r="BE150" s="1"/>
      <c r="BG150" s="1"/>
      <c r="BH150" s="1"/>
      <c r="BI150" s="1"/>
      <c r="BJ150" s="1"/>
      <c r="BK150" s="1"/>
      <c r="BL150" s="1"/>
      <c r="BM150" s="1"/>
      <c r="BN150" s="1"/>
    </row>
    <row r="151" spans="2:66" ht="20.149999999999999" customHeight="1" x14ac:dyDescent="0.2">
      <c r="B151" s="396"/>
      <c r="C151" s="400"/>
      <c r="D151" s="335"/>
      <c r="E151" s="252"/>
      <c r="F151" s="253"/>
      <c r="G151" s="253"/>
      <c r="H151" s="254"/>
      <c r="I151" s="177"/>
      <c r="J151" s="177"/>
      <c r="K151" s="177"/>
      <c r="L151" s="177"/>
      <c r="M151" s="177"/>
      <c r="N151" s="177"/>
      <c r="O151" s="177"/>
      <c r="P151" s="177"/>
      <c r="Q151" s="178"/>
      <c r="R151" s="200" t="s">
        <v>108</v>
      </c>
      <c r="S151" s="186"/>
      <c r="T151" s="186"/>
      <c r="U151" s="186"/>
      <c r="V151" s="186"/>
      <c r="W151" s="186"/>
      <c r="X151" s="186"/>
      <c r="Y151" s="251"/>
      <c r="Z151" s="251"/>
      <c r="AA151" s="186" t="s">
        <v>165</v>
      </c>
      <c r="AB151" s="58"/>
      <c r="AC151" s="351"/>
      <c r="AE151" s="7"/>
      <c r="AF151" s="7"/>
      <c r="AG151" s="7"/>
      <c r="AH151" s="65" t="s">
        <v>109</v>
      </c>
      <c r="AJ151" s="31" t="str">
        <f>IF(Y149&gt;0,IF(Y149&gt;=300,IF(Y149&lt;650,"◎不問",IF(Y149&lt;1100,IF(Y151&lt;1100,"◆未達","●適合"),"基準なし")),IF(Y151&lt;1100,"◆未達","●適合")),"■未答")</f>
        <v>■未答</v>
      </c>
      <c r="AK151" s="6"/>
      <c r="AL151" s="6"/>
      <c r="AM151" s="6"/>
      <c r="AN151" s="6"/>
      <c r="AO151" s="6"/>
      <c r="AP151" s="6"/>
      <c r="AQ151" s="7"/>
      <c r="AR151" s="7"/>
      <c r="AS151" s="7"/>
      <c r="AT151" s="7"/>
      <c r="AU151" s="7"/>
      <c r="BE151" s="1"/>
      <c r="BG151" s="1"/>
      <c r="BH151" s="1"/>
      <c r="BI151" s="1"/>
      <c r="BJ151" s="1"/>
      <c r="BK151" s="1"/>
      <c r="BL151" s="1"/>
      <c r="BM151" s="1"/>
      <c r="BN151" s="1"/>
    </row>
    <row r="152" spans="2:66" ht="20.149999999999999" customHeight="1" x14ac:dyDescent="0.2">
      <c r="B152" s="396"/>
      <c r="C152" s="400"/>
      <c r="D152" s="335"/>
      <c r="E152" s="252" t="s">
        <v>233</v>
      </c>
      <c r="F152" s="253"/>
      <c r="G152" s="253"/>
      <c r="H152" s="254"/>
      <c r="I152" s="56"/>
      <c r="J152" s="176"/>
      <c r="K152" s="176"/>
      <c r="L152" s="177"/>
      <c r="M152" s="177"/>
      <c r="N152" s="177"/>
      <c r="O152" s="177"/>
      <c r="P152" s="177"/>
      <c r="Q152" s="178"/>
      <c r="R152" s="188"/>
      <c r="S152" s="189"/>
      <c r="T152" s="189"/>
      <c r="U152" s="189"/>
      <c r="V152" s="189"/>
      <c r="W152" s="189"/>
      <c r="X152" s="189"/>
      <c r="Y152" s="189"/>
      <c r="Z152" s="189"/>
      <c r="AA152" s="189"/>
      <c r="AB152" s="189"/>
      <c r="AC152" s="351"/>
      <c r="AE152" s="7"/>
      <c r="AF152" s="7"/>
      <c r="AG152" s="7"/>
      <c r="AK152" s="6"/>
      <c r="AL152" s="25"/>
      <c r="AM152" s="6"/>
      <c r="AN152" s="6"/>
      <c r="AO152" s="6"/>
      <c r="AP152" s="6"/>
      <c r="AQ152" s="7"/>
      <c r="AR152" s="7"/>
      <c r="AS152" s="7"/>
      <c r="AT152" s="7"/>
      <c r="AU152" s="7"/>
      <c r="BE152" s="1"/>
      <c r="BG152" s="1"/>
      <c r="BH152" s="1"/>
      <c r="BI152" s="1"/>
      <c r="BJ152" s="1"/>
      <c r="BK152" s="1"/>
      <c r="BL152" s="1"/>
      <c r="BM152" s="1"/>
      <c r="BN152" s="1"/>
    </row>
    <row r="153" spans="2:66" ht="20.149999999999999" customHeight="1" x14ac:dyDescent="0.2">
      <c r="B153" s="396"/>
      <c r="C153" s="400"/>
      <c r="D153" s="335"/>
      <c r="E153" s="252"/>
      <c r="F153" s="253"/>
      <c r="G153" s="253"/>
      <c r="H153" s="254"/>
      <c r="I153" s="56"/>
      <c r="J153" s="176"/>
      <c r="K153" s="176"/>
      <c r="L153" s="177"/>
      <c r="M153" s="177"/>
      <c r="N153" s="177"/>
      <c r="O153" s="177"/>
      <c r="P153" s="177"/>
      <c r="Q153" s="178"/>
      <c r="R153" s="255" t="s">
        <v>111</v>
      </c>
      <c r="S153" s="256"/>
      <c r="T153" s="256"/>
      <c r="U153" s="256"/>
      <c r="V153" s="256"/>
      <c r="W153" s="256"/>
      <c r="X153" s="256"/>
      <c r="Y153" s="251"/>
      <c r="Z153" s="251"/>
      <c r="AA153" s="189" t="s">
        <v>165</v>
      </c>
      <c r="AB153" s="189"/>
      <c r="AC153" s="351"/>
      <c r="AE153" s="7"/>
      <c r="AF153" s="7"/>
      <c r="AG153" s="7"/>
      <c r="AH153" s="65" t="s">
        <v>112</v>
      </c>
      <c r="AJ153" s="31" t="str">
        <f>IF(Y153&gt;0,IF(Y153&gt;110,"◆未達","●適合"),"■未答")</f>
        <v>■未答</v>
      </c>
      <c r="AK153" s="6"/>
      <c r="AL153" s="6"/>
      <c r="AM153" s="30"/>
      <c r="AN153" s="30"/>
      <c r="AO153" s="42"/>
      <c r="AP153" s="42"/>
      <c r="AQ153" s="7"/>
      <c r="AR153" s="7"/>
      <c r="AS153" s="7"/>
      <c r="AT153" s="7"/>
      <c r="AU153" s="7"/>
      <c r="BE153" s="1"/>
      <c r="BG153" s="1"/>
      <c r="BH153" s="1"/>
      <c r="BI153" s="1"/>
      <c r="BJ153" s="1"/>
      <c r="BK153" s="1"/>
      <c r="BL153" s="1"/>
      <c r="BM153" s="1"/>
      <c r="BN153" s="1"/>
    </row>
    <row r="154" spans="2:66" ht="20.149999999999999" customHeight="1" thickBot="1" x14ac:dyDescent="0.25">
      <c r="B154" s="397"/>
      <c r="C154" s="401"/>
      <c r="D154" s="336"/>
      <c r="E154" s="352"/>
      <c r="F154" s="353"/>
      <c r="G154" s="353"/>
      <c r="H154" s="354"/>
      <c r="I154" s="75"/>
      <c r="J154" s="108"/>
      <c r="K154" s="108"/>
      <c r="L154" s="70"/>
      <c r="M154" s="70"/>
      <c r="N154" s="70"/>
      <c r="O154" s="70"/>
      <c r="P154" s="70"/>
      <c r="Q154" s="71"/>
      <c r="R154" s="73"/>
      <c r="S154" s="73"/>
      <c r="T154" s="73"/>
      <c r="U154" s="73"/>
      <c r="V154" s="73"/>
      <c r="W154" s="73"/>
      <c r="X154" s="73"/>
      <c r="Y154" s="73"/>
      <c r="Z154" s="73"/>
      <c r="AA154" s="73"/>
      <c r="AB154" s="73"/>
      <c r="AC154" s="351"/>
      <c r="AE154" s="7"/>
      <c r="AF154" s="7"/>
      <c r="AG154" s="7"/>
      <c r="AH154" s="6"/>
      <c r="AI154" s="6"/>
      <c r="AJ154" s="6"/>
      <c r="AK154" s="6"/>
      <c r="AL154" s="6"/>
      <c r="AM154" s="6"/>
      <c r="AN154" s="6"/>
      <c r="AO154" s="6"/>
      <c r="AP154" s="6"/>
      <c r="AQ154" s="7"/>
      <c r="AR154" s="7"/>
      <c r="AS154" s="7"/>
      <c r="AT154" s="7"/>
      <c r="AU154" s="7"/>
      <c r="BE154" s="1"/>
      <c r="BG154" s="1"/>
      <c r="BH154" s="1"/>
      <c r="BI154" s="1"/>
      <c r="BJ154" s="1"/>
      <c r="BK154" s="1"/>
      <c r="BL154" s="1"/>
      <c r="BM154" s="1"/>
      <c r="BN154" s="1"/>
    </row>
    <row r="155" spans="2:66" ht="17.149999999999999" customHeight="1" x14ac:dyDescent="0.2">
      <c r="B155" s="398" t="s">
        <v>174</v>
      </c>
      <c r="C155" s="442"/>
      <c r="D155" s="258" t="s">
        <v>19</v>
      </c>
      <c r="E155" s="258"/>
      <c r="F155" s="258"/>
      <c r="G155" s="258"/>
      <c r="H155" s="259"/>
      <c r="I155" s="39" t="s">
        <v>167</v>
      </c>
      <c r="J155" s="21" t="s">
        <v>147</v>
      </c>
      <c r="K155" s="82"/>
      <c r="L155" s="82"/>
      <c r="M155" s="82"/>
      <c r="N155" s="82"/>
      <c r="O155" s="82"/>
      <c r="P155" s="82"/>
      <c r="Q155" s="83"/>
      <c r="R155" s="84"/>
      <c r="S155" s="85"/>
      <c r="T155" s="85"/>
      <c r="U155" s="85"/>
      <c r="V155" s="85"/>
      <c r="W155" s="85"/>
      <c r="X155" s="85"/>
      <c r="Y155" s="85"/>
      <c r="Z155" s="85"/>
      <c r="AA155" s="85"/>
      <c r="AB155" s="85"/>
      <c r="AC155" s="346"/>
      <c r="AE155" s="28" t="str">
        <f>+I155</f>
        <v>□</v>
      </c>
      <c r="AH155" s="31" t="str">
        <f>IF(AE155&amp;AE156&amp;AE157&amp;AE158="■□□□","◎無し",IF(AE155&amp;AE156&amp;AE157&amp;AE158="□■□□","●適合",IF(AE155&amp;AE156&amp;AE157&amp;AE158="□□■□","◆未達",IF(AE155&amp;AE156&amp;AE157&amp;AE158="□□□■","◆未達",IF(AE155&amp;AE156&amp;AE157&amp;AE158="□□□□","■未答","▼矛盾")))))</f>
        <v>■未答</v>
      </c>
      <c r="AI155" s="42"/>
      <c r="AL155" s="25" t="s">
        <v>45</v>
      </c>
      <c r="AM155" s="36" t="s">
        <v>173</v>
      </c>
      <c r="AN155" s="36" t="s">
        <v>172</v>
      </c>
      <c r="AO155" s="36" t="s">
        <v>171</v>
      </c>
      <c r="AP155" s="36" t="s">
        <v>170</v>
      </c>
      <c r="AQ155" s="36" t="s">
        <v>169</v>
      </c>
      <c r="AR155" s="36" t="s">
        <v>42</v>
      </c>
      <c r="BE155" s="1"/>
      <c r="BG155" s="1"/>
      <c r="BH155" s="1"/>
      <c r="BI155" s="1"/>
      <c r="BJ155" s="1"/>
      <c r="BK155" s="1"/>
      <c r="BL155" s="1"/>
      <c r="BM155" s="1"/>
      <c r="BN155" s="1"/>
    </row>
    <row r="156" spans="2:66" ht="17.149999999999999" customHeight="1" x14ac:dyDescent="0.2">
      <c r="B156" s="396"/>
      <c r="C156" s="443"/>
      <c r="D156" s="268"/>
      <c r="E156" s="268"/>
      <c r="F156" s="268"/>
      <c r="G156" s="268"/>
      <c r="H156" s="269"/>
      <c r="I156" s="87" t="s">
        <v>167</v>
      </c>
      <c r="J156" s="275" t="s">
        <v>148</v>
      </c>
      <c r="K156" s="275"/>
      <c r="L156" s="87" t="s">
        <v>157</v>
      </c>
      <c r="M156" s="275" t="s">
        <v>149</v>
      </c>
      <c r="N156" s="275"/>
      <c r="O156" s="87" t="s">
        <v>167</v>
      </c>
      <c r="P156" s="275" t="s">
        <v>117</v>
      </c>
      <c r="Q156" s="276"/>
      <c r="R156" s="200"/>
      <c r="S156" s="186"/>
      <c r="T156" s="186"/>
      <c r="U156" s="186"/>
      <c r="V156" s="186"/>
      <c r="W156" s="186"/>
      <c r="X156" s="186"/>
      <c r="Y156" s="186"/>
      <c r="Z156" s="186"/>
      <c r="AA156" s="186"/>
      <c r="AB156" s="186"/>
      <c r="AC156" s="345"/>
      <c r="AE156" s="1" t="str">
        <f>+I156</f>
        <v>□</v>
      </c>
      <c r="AL156" s="25"/>
      <c r="AM156" s="29" t="s">
        <v>21</v>
      </c>
      <c r="AN156" s="29" t="s">
        <v>22</v>
      </c>
      <c r="AO156" s="29" t="s">
        <v>150</v>
      </c>
      <c r="AP156" s="29" t="s">
        <v>23</v>
      </c>
      <c r="AQ156" s="31" t="s">
        <v>43</v>
      </c>
      <c r="AR156" s="31" t="s">
        <v>24</v>
      </c>
      <c r="BE156" s="1"/>
      <c r="BG156" s="1"/>
      <c r="BH156" s="1"/>
      <c r="BI156" s="1"/>
      <c r="BJ156" s="1"/>
      <c r="BK156" s="1"/>
      <c r="BL156" s="1"/>
      <c r="BM156" s="1"/>
      <c r="BN156" s="1"/>
    </row>
    <row r="157" spans="2:66" ht="22" customHeight="1" x14ac:dyDescent="0.2">
      <c r="B157" s="444"/>
      <c r="C157" s="445"/>
      <c r="D157" s="264" t="s">
        <v>168</v>
      </c>
      <c r="E157" s="265"/>
      <c r="F157" s="265"/>
      <c r="G157" s="265"/>
      <c r="H157" s="266"/>
      <c r="I157" s="96"/>
      <c r="J157" s="97"/>
      <c r="K157" s="97"/>
      <c r="L157" s="96"/>
      <c r="M157" s="97"/>
      <c r="N157" s="98" t="s">
        <v>157</v>
      </c>
      <c r="O157" s="245" t="s">
        <v>119</v>
      </c>
      <c r="P157" s="245"/>
      <c r="Q157" s="246"/>
      <c r="R157" s="99" t="s">
        <v>157</v>
      </c>
      <c r="S157" s="341" t="s">
        <v>151</v>
      </c>
      <c r="T157" s="341"/>
      <c r="U157" s="341"/>
      <c r="V157" s="341"/>
      <c r="W157" s="341"/>
      <c r="X157" s="341"/>
      <c r="Y157" s="341"/>
      <c r="Z157" s="341"/>
      <c r="AA157" s="341"/>
      <c r="AB157" s="342"/>
      <c r="AC157" s="338"/>
      <c r="AE157" s="1" t="str">
        <f>+L156</f>
        <v>□</v>
      </c>
      <c r="BE157" s="1"/>
      <c r="BG157" s="1"/>
      <c r="BH157" s="1"/>
      <c r="BI157" s="1"/>
      <c r="BJ157" s="1"/>
      <c r="BK157" s="1"/>
      <c r="BL157" s="1"/>
      <c r="BM157" s="1"/>
      <c r="BN157" s="1"/>
    </row>
    <row r="158" spans="2:66" ht="22" customHeight="1" x14ac:dyDescent="0.2">
      <c r="B158" s="444"/>
      <c r="C158" s="445"/>
      <c r="D158" s="267"/>
      <c r="E158" s="268"/>
      <c r="F158" s="268"/>
      <c r="G158" s="268"/>
      <c r="H158" s="269"/>
      <c r="I158" s="87" t="s">
        <v>167</v>
      </c>
      <c r="J158" s="275" t="s">
        <v>116</v>
      </c>
      <c r="K158" s="275"/>
      <c r="L158" s="87" t="s">
        <v>157</v>
      </c>
      <c r="M158" s="275" t="s">
        <v>117</v>
      </c>
      <c r="N158" s="275"/>
      <c r="O158" s="275"/>
      <c r="P158" s="60"/>
      <c r="Q158" s="61"/>
      <c r="R158" s="27" t="s">
        <v>157</v>
      </c>
      <c r="S158" s="277" t="s">
        <v>152</v>
      </c>
      <c r="T158" s="277"/>
      <c r="U158" s="277"/>
      <c r="V158" s="277"/>
      <c r="W158" s="277"/>
      <c r="X158" s="277"/>
      <c r="Y158" s="277"/>
      <c r="Z158" s="277"/>
      <c r="AA158" s="277"/>
      <c r="AB158" s="448"/>
      <c r="AC158" s="345"/>
      <c r="AE158" s="1" t="str">
        <f>+O156</f>
        <v>□</v>
      </c>
      <c r="BE158" s="1"/>
      <c r="BG158" s="1"/>
      <c r="BH158" s="1"/>
      <c r="BI158" s="1"/>
      <c r="BJ158" s="1"/>
      <c r="BK158" s="1"/>
      <c r="BL158" s="1"/>
      <c r="BM158" s="1"/>
      <c r="BN158" s="1"/>
    </row>
    <row r="159" spans="2:66" ht="17.149999999999999" customHeight="1" x14ac:dyDescent="0.2">
      <c r="B159" s="444"/>
      <c r="C159" s="445"/>
      <c r="D159" s="170"/>
      <c r="E159" s="264" t="s">
        <v>234</v>
      </c>
      <c r="F159" s="265"/>
      <c r="G159" s="265"/>
      <c r="H159" s="266"/>
      <c r="I159" s="62"/>
      <c r="J159" s="97"/>
      <c r="K159" s="97"/>
      <c r="L159" s="97"/>
      <c r="M159" s="97"/>
      <c r="N159" s="98" t="s">
        <v>157</v>
      </c>
      <c r="O159" s="245" t="s">
        <v>119</v>
      </c>
      <c r="P159" s="245"/>
      <c r="Q159" s="245"/>
      <c r="R159" s="272" t="s">
        <v>65</v>
      </c>
      <c r="S159" s="273"/>
      <c r="T159" s="273"/>
      <c r="U159" s="273"/>
      <c r="V159" s="274"/>
      <c r="W159" s="274"/>
      <c r="X159" s="46" t="s">
        <v>165</v>
      </c>
      <c r="Y159" s="46"/>
      <c r="Z159" s="46"/>
      <c r="AA159" s="46"/>
      <c r="AB159" s="109"/>
      <c r="AC159" s="338"/>
      <c r="AE159" s="28" t="str">
        <f>+N157</f>
        <v>□</v>
      </c>
      <c r="AH159" s="31" t="str">
        <f>IF(AE159&amp;AE160&amp;AE161="■□□","◎無し",IF(AE159&amp;AE160&amp;AE161="□■□","●適合",IF(AE159&amp;AE160&amp;AE161="□□■","◆未達",IF(AE159&amp;AE160&amp;AE161="□□□","■未答","▼矛盾"))))</f>
        <v>■未答</v>
      </c>
      <c r="AI159" s="42"/>
      <c r="AL159" s="25" t="s">
        <v>49</v>
      </c>
      <c r="AM159" s="32" t="s">
        <v>164</v>
      </c>
      <c r="AN159" s="32" t="s">
        <v>163</v>
      </c>
      <c r="AO159" s="32" t="s">
        <v>162</v>
      </c>
      <c r="AP159" s="32" t="s">
        <v>161</v>
      </c>
      <c r="AQ159" s="32" t="s">
        <v>42</v>
      </c>
      <c r="BE159" s="1"/>
      <c r="BG159" s="1"/>
      <c r="BH159" s="1"/>
      <c r="BI159" s="1"/>
      <c r="BJ159" s="1"/>
      <c r="BK159" s="1"/>
      <c r="BL159" s="1"/>
      <c r="BM159" s="1"/>
      <c r="BN159" s="1"/>
    </row>
    <row r="160" spans="2:66" ht="17.149999999999999" customHeight="1" x14ac:dyDescent="0.2">
      <c r="B160" s="444"/>
      <c r="C160" s="445"/>
      <c r="D160" s="170"/>
      <c r="E160" s="267"/>
      <c r="F160" s="268"/>
      <c r="G160" s="268"/>
      <c r="H160" s="269"/>
      <c r="I160" s="43" t="s">
        <v>157</v>
      </c>
      <c r="J160" s="270" t="s">
        <v>130</v>
      </c>
      <c r="K160" s="270"/>
      <c r="L160" s="270"/>
      <c r="M160" s="270"/>
      <c r="N160" s="270"/>
      <c r="O160" s="270"/>
      <c r="P160" s="270"/>
      <c r="Q160" s="271"/>
      <c r="R160" s="255" t="s">
        <v>67</v>
      </c>
      <c r="S160" s="256"/>
      <c r="T160" s="256"/>
      <c r="U160" s="256"/>
      <c r="V160" s="251"/>
      <c r="W160" s="251"/>
      <c r="X160" s="189" t="s">
        <v>165</v>
      </c>
      <c r="Y160" s="333" t="str">
        <f>IF(V160&gt;0,IF(V160&lt;240,"&lt;240",""),"")</f>
        <v/>
      </c>
      <c r="Z160" s="333"/>
      <c r="AA160" s="189"/>
      <c r="AB160" s="48"/>
      <c r="AC160" s="339"/>
      <c r="AE160" s="1" t="str">
        <f>+I158</f>
        <v>□</v>
      </c>
      <c r="AH160" s="79" t="s">
        <v>68</v>
      </c>
      <c r="AJ160" s="31" t="str">
        <f>IF(V160&gt;0,IF(V160&lt;195,"◆195未満","●適合"),"■未答")</f>
        <v>■未答</v>
      </c>
      <c r="AL160" s="25"/>
      <c r="AM160" s="29" t="s">
        <v>21</v>
      </c>
      <c r="AN160" s="29" t="s">
        <v>22</v>
      </c>
      <c r="AO160" s="29" t="s">
        <v>23</v>
      </c>
      <c r="AP160" s="31" t="s">
        <v>43</v>
      </c>
      <c r="AQ160" s="31" t="s">
        <v>24</v>
      </c>
      <c r="BE160" s="1"/>
      <c r="BG160" s="1"/>
      <c r="BH160" s="1"/>
      <c r="BI160" s="1"/>
      <c r="BJ160" s="1"/>
      <c r="BK160" s="1"/>
      <c r="BL160" s="1"/>
      <c r="BM160" s="1"/>
      <c r="BN160" s="1"/>
    </row>
    <row r="161" spans="2:66" ht="17.149999999999999" customHeight="1" x14ac:dyDescent="0.2">
      <c r="B161" s="444"/>
      <c r="C161" s="445"/>
      <c r="D161" s="170"/>
      <c r="E161" s="260"/>
      <c r="F161" s="261"/>
      <c r="G161" s="261"/>
      <c r="H161" s="262"/>
      <c r="I161" s="43" t="s">
        <v>157</v>
      </c>
      <c r="J161" s="270" t="s">
        <v>131</v>
      </c>
      <c r="K161" s="270"/>
      <c r="L161" s="270"/>
      <c r="M161" s="270"/>
      <c r="N161" s="270"/>
      <c r="O161" s="270"/>
      <c r="P161" s="270"/>
      <c r="Q161" s="271"/>
      <c r="R161" s="188"/>
      <c r="S161" s="337" t="s">
        <v>69</v>
      </c>
      <c r="T161" s="337"/>
      <c r="U161" s="337"/>
      <c r="V161" s="337"/>
      <c r="W161" s="337"/>
      <c r="X161" s="337"/>
      <c r="Y161" s="294"/>
      <c r="Z161" s="294"/>
      <c r="AA161" s="189"/>
      <c r="AB161" s="48"/>
      <c r="AC161" s="339"/>
      <c r="AE161" s="1" t="str">
        <f>+L158</f>
        <v>□</v>
      </c>
      <c r="AH161" s="79" t="s">
        <v>70</v>
      </c>
      <c r="AJ161" s="31" t="str">
        <f>IF(Y161&gt;0,IF(AND(Y161&gt;=550,Y161&lt;=650),"●適合","◆未達"),"■未答")</f>
        <v>■未答</v>
      </c>
      <c r="BE161" s="1"/>
      <c r="BG161" s="1"/>
      <c r="BH161" s="1"/>
      <c r="BI161" s="1"/>
      <c r="BJ161" s="1"/>
      <c r="BK161" s="1"/>
      <c r="BL161" s="1"/>
      <c r="BM161" s="1"/>
      <c r="BN161" s="1"/>
    </row>
    <row r="162" spans="2:66" ht="17.149999999999999" customHeight="1" x14ac:dyDescent="0.2">
      <c r="B162" s="444"/>
      <c r="C162" s="445"/>
      <c r="D162" s="170"/>
      <c r="E162" s="252" t="s">
        <v>166</v>
      </c>
      <c r="F162" s="253"/>
      <c r="G162" s="253"/>
      <c r="H162" s="254"/>
      <c r="I162" s="49"/>
      <c r="J162" s="49"/>
      <c r="K162" s="49"/>
      <c r="L162" s="49"/>
      <c r="M162" s="49"/>
      <c r="N162" s="49"/>
      <c r="O162" s="49"/>
      <c r="P162" s="49"/>
      <c r="Q162" s="50"/>
      <c r="R162" s="362" t="s">
        <v>71</v>
      </c>
      <c r="S162" s="363"/>
      <c r="T162" s="363"/>
      <c r="U162" s="363"/>
      <c r="V162" s="340"/>
      <c r="W162" s="340"/>
      <c r="X162" s="45" t="s">
        <v>165</v>
      </c>
      <c r="Y162" s="279" t="str">
        <f>IF(V162&gt;30,"&gt;30","")</f>
        <v/>
      </c>
      <c r="Z162" s="279"/>
      <c r="AA162" s="45"/>
      <c r="AB162" s="45"/>
      <c r="AC162" s="345"/>
      <c r="AE162" s="28" t="str">
        <f>+N159</f>
        <v>□</v>
      </c>
      <c r="AH162" s="65" t="s">
        <v>72</v>
      </c>
      <c r="AJ162" s="31" t="str">
        <f>IF(V162&gt;0,IF(V162&gt;30,"◆30超過","●適合"),"■未答")</f>
        <v>■未答</v>
      </c>
      <c r="AL162" s="25" t="s">
        <v>49</v>
      </c>
      <c r="AM162" s="32" t="s">
        <v>164</v>
      </c>
      <c r="AN162" s="32" t="s">
        <v>163</v>
      </c>
      <c r="AO162" s="32" t="s">
        <v>162</v>
      </c>
      <c r="AP162" s="32" t="s">
        <v>161</v>
      </c>
      <c r="AQ162" s="32" t="s">
        <v>42</v>
      </c>
      <c r="BE162" s="1"/>
      <c r="BG162" s="1"/>
      <c r="BH162" s="1"/>
      <c r="BI162" s="1"/>
      <c r="BJ162" s="1"/>
      <c r="BK162" s="1"/>
      <c r="BL162" s="1"/>
      <c r="BM162" s="1"/>
      <c r="BN162" s="1"/>
    </row>
    <row r="163" spans="2:66" ht="17.149999999999999" customHeight="1" x14ac:dyDescent="0.2">
      <c r="B163" s="444"/>
      <c r="C163" s="445"/>
      <c r="D163" s="170"/>
      <c r="E163" s="264" t="s">
        <v>160</v>
      </c>
      <c r="F163" s="265"/>
      <c r="G163" s="265"/>
      <c r="H163" s="266"/>
      <c r="I163" s="89"/>
      <c r="J163" s="63"/>
      <c r="K163" s="63"/>
      <c r="L163" s="63"/>
      <c r="M163" s="63"/>
      <c r="N163" s="98" t="s">
        <v>157</v>
      </c>
      <c r="O163" s="245" t="s">
        <v>119</v>
      </c>
      <c r="P163" s="245"/>
      <c r="Q163" s="245"/>
      <c r="R163" s="272" t="s">
        <v>132</v>
      </c>
      <c r="S163" s="273"/>
      <c r="T163" s="273"/>
      <c r="U163" s="273"/>
      <c r="V163" s="98" t="s">
        <v>157</v>
      </c>
      <c r="W163" s="46" t="s">
        <v>159</v>
      </c>
      <c r="X163" s="46"/>
      <c r="Y163" s="98" t="s">
        <v>157</v>
      </c>
      <c r="Z163" s="46" t="s">
        <v>158</v>
      </c>
      <c r="AA163" s="46"/>
      <c r="AB163" s="109"/>
      <c r="AC163" s="338"/>
      <c r="AE163" s="1" t="str">
        <f>+I160</f>
        <v>□</v>
      </c>
      <c r="AH163" s="31" t="str">
        <f>IF(AE162&amp;AE163&amp;AE164="■□□","◎無し",IF(AE162&amp;AE163&amp;AE164="□■□","●適合",IF(AE162&amp;AE163&amp;AE164="□□■","◆未達",IF(AE162&amp;AE163&amp;AE164="□□□","■未答","▼矛盾"))))</f>
        <v>■未答</v>
      </c>
      <c r="AL163" s="25"/>
      <c r="AM163" s="29" t="s">
        <v>21</v>
      </c>
      <c r="AN163" s="29" t="s">
        <v>22</v>
      </c>
      <c r="AO163" s="29" t="s">
        <v>23</v>
      </c>
      <c r="AP163" s="31" t="s">
        <v>43</v>
      </c>
      <c r="AQ163" s="31" t="s">
        <v>24</v>
      </c>
      <c r="BE163" s="1"/>
      <c r="BG163" s="1"/>
      <c r="BH163" s="1"/>
      <c r="BI163" s="1"/>
      <c r="BJ163" s="1"/>
      <c r="BK163" s="1"/>
      <c r="BL163" s="1"/>
      <c r="BM163" s="1"/>
      <c r="BN163" s="1"/>
    </row>
    <row r="164" spans="2:66" ht="17.149999999999999" customHeight="1" x14ac:dyDescent="0.2">
      <c r="B164" s="444"/>
      <c r="C164" s="445"/>
      <c r="D164" s="170"/>
      <c r="E164" s="260"/>
      <c r="F164" s="261"/>
      <c r="G164" s="261"/>
      <c r="H164" s="262"/>
      <c r="I164" s="105" t="s">
        <v>157</v>
      </c>
      <c r="J164" s="270" t="s">
        <v>135</v>
      </c>
      <c r="K164" s="270"/>
      <c r="L164" s="270"/>
      <c r="M164" s="270"/>
      <c r="N164" s="270"/>
      <c r="O164" s="270"/>
      <c r="P164" s="270"/>
      <c r="Q164" s="271"/>
      <c r="R164" s="249" t="s">
        <v>134</v>
      </c>
      <c r="S164" s="250"/>
      <c r="T164" s="250"/>
      <c r="U164" s="250"/>
      <c r="V164" s="86" t="s">
        <v>37</v>
      </c>
      <c r="W164" s="186" t="s">
        <v>55</v>
      </c>
      <c r="X164" s="186"/>
      <c r="Y164" s="86" t="s">
        <v>37</v>
      </c>
      <c r="Z164" s="186" t="s">
        <v>133</v>
      </c>
      <c r="AA164" s="186"/>
      <c r="AB164" s="58"/>
      <c r="AC164" s="339"/>
      <c r="AE164" s="1" t="str">
        <f>+I161</f>
        <v>□</v>
      </c>
      <c r="BE164" s="1"/>
      <c r="BG164" s="1"/>
      <c r="BH164" s="1"/>
      <c r="BI164" s="1"/>
      <c r="BJ164" s="1"/>
      <c r="BK164" s="1"/>
      <c r="BL164" s="1"/>
      <c r="BM164" s="1"/>
      <c r="BN164" s="1"/>
    </row>
    <row r="165" spans="2:66" ht="6" customHeight="1" x14ac:dyDescent="0.2">
      <c r="B165" s="444"/>
      <c r="C165" s="445"/>
      <c r="D165" s="170"/>
      <c r="E165" s="264" t="s">
        <v>156</v>
      </c>
      <c r="F165" s="265"/>
      <c r="G165" s="265"/>
      <c r="H165" s="266"/>
      <c r="I165" s="93"/>
      <c r="J165" s="171"/>
      <c r="K165" s="171"/>
      <c r="L165" s="171"/>
      <c r="M165" s="171"/>
      <c r="N165" s="171"/>
      <c r="O165" s="171"/>
      <c r="P165" s="171"/>
      <c r="Q165" s="172"/>
      <c r="R165" s="188"/>
      <c r="S165" s="189"/>
      <c r="T165" s="189"/>
      <c r="U165" s="189"/>
      <c r="V165" s="189"/>
      <c r="W165" s="189"/>
      <c r="X165" s="189"/>
      <c r="Y165" s="189"/>
      <c r="Z165" s="189"/>
      <c r="AA165" s="189"/>
      <c r="AB165" s="48"/>
      <c r="AC165" s="339"/>
      <c r="BE165" s="1"/>
      <c r="BG165" s="1"/>
      <c r="BH165" s="1"/>
      <c r="BI165" s="1"/>
      <c r="BJ165" s="1"/>
      <c r="BK165" s="1"/>
      <c r="BL165" s="1"/>
      <c r="BM165" s="1"/>
      <c r="BN165" s="1"/>
    </row>
    <row r="166" spans="2:66" ht="17.149999999999999" customHeight="1" x14ac:dyDescent="0.2">
      <c r="B166" s="444"/>
      <c r="C166" s="445"/>
      <c r="D166" s="183"/>
      <c r="E166" s="267"/>
      <c r="F166" s="268"/>
      <c r="G166" s="268"/>
      <c r="H166" s="269"/>
      <c r="I166" s="105" t="s">
        <v>37</v>
      </c>
      <c r="J166" s="270" t="s">
        <v>136</v>
      </c>
      <c r="K166" s="270"/>
      <c r="L166" s="270"/>
      <c r="M166" s="270"/>
      <c r="N166" s="270"/>
      <c r="O166" s="270"/>
      <c r="P166" s="270"/>
      <c r="Q166" s="271"/>
      <c r="R166" s="249" t="s">
        <v>260</v>
      </c>
      <c r="S166" s="250"/>
      <c r="T166" s="250"/>
      <c r="U166" s="250"/>
      <c r="V166" s="86" t="s">
        <v>37</v>
      </c>
      <c r="W166" s="333" t="s">
        <v>89</v>
      </c>
      <c r="X166" s="333"/>
      <c r="Y166" s="86" t="s">
        <v>37</v>
      </c>
      <c r="Z166" s="263" t="s">
        <v>90</v>
      </c>
      <c r="AA166" s="250"/>
      <c r="AB166" s="180"/>
      <c r="AC166" s="339"/>
      <c r="AE166" s="28" t="str">
        <f>+N163</f>
        <v>□</v>
      </c>
      <c r="AH166" s="31" t="str">
        <f>IF(AE166&amp;AE167&amp;AE168="■□□","◎無し",IF(AE166&amp;AE167&amp;AE168="□■□","●適合",IF(AE166&amp;AE167&amp;AE168="□□■","◆未達",IF(AE166&amp;AE167&amp;AE168="□□□","■未答","▼矛盾"))))</f>
        <v>■未答</v>
      </c>
      <c r="AI166" s="42"/>
      <c r="AL166" s="25" t="s">
        <v>49</v>
      </c>
      <c r="AM166" s="32" t="s">
        <v>50</v>
      </c>
      <c r="AN166" s="32" t="s">
        <v>51</v>
      </c>
      <c r="AO166" s="32" t="s">
        <v>52</v>
      </c>
      <c r="AP166" s="32" t="s">
        <v>53</v>
      </c>
      <c r="AQ166" s="32" t="s">
        <v>42</v>
      </c>
      <c r="BE166" s="1"/>
      <c r="BG166" s="1"/>
      <c r="BH166" s="1"/>
      <c r="BI166" s="1"/>
      <c r="BJ166" s="1"/>
      <c r="BK166" s="1"/>
      <c r="BL166" s="1"/>
      <c r="BM166" s="1"/>
      <c r="BN166" s="1"/>
    </row>
    <row r="167" spans="2:66" ht="7.5" customHeight="1" x14ac:dyDescent="0.2">
      <c r="B167" s="444"/>
      <c r="C167" s="445"/>
      <c r="D167" s="183"/>
      <c r="E167" s="260"/>
      <c r="F167" s="261"/>
      <c r="G167" s="261"/>
      <c r="H167" s="262"/>
      <c r="I167" s="110"/>
      <c r="J167" s="275"/>
      <c r="K167" s="275"/>
      <c r="L167" s="275"/>
      <c r="M167" s="275"/>
      <c r="N167" s="275"/>
      <c r="O167" s="275"/>
      <c r="P167" s="275"/>
      <c r="Q167" s="276"/>
      <c r="R167" s="201"/>
      <c r="S167" s="202"/>
      <c r="T167" s="202"/>
      <c r="U167" s="202"/>
      <c r="V167" s="202"/>
      <c r="W167" s="202"/>
      <c r="X167" s="106"/>
      <c r="Y167" s="106"/>
      <c r="Z167" s="106"/>
      <c r="AA167" s="197"/>
      <c r="AB167" s="52"/>
      <c r="AC167" s="345"/>
      <c r="AE167" s="1" t="str">
        <f>+I164</f>
        <v>□</v>
      </c>
      <c r="AL167" s="25"/>
      <c r="AM167" s="29" t="s">
        <v>21</v>
      </c>
      <c r="AN167" s="29" t="s">
        <v>22</v>
      </c>
      <c r="AO167" s="29" t="s">
        <v>23</v>
      </c>
      <c r="AP167" s="31" t="s">
        <v>43</v>
      </c>
      <c r="AQ167" s="31" t="s">
        <v>24</v>
      </c>
      <c r="BE167" s="1"/>
      <c r="BG167" s="1"/>
      <c r="BH167" s="1"/>
      <c r="BI167" s="1"/>
      <c r="BJ167" s="1"/>
      <c r="BK167" s="1"/>
      <c r="BL167" s="1"/>
      <c r="BM167" s="1"/>
      <c r="BN167" s="1"/>
    </row>
    <row r="168" spans="2:66" ht="6" customHeight="1" x14ac:dyDescent="0.2">
      <c r="B168" s="444"/>
      <c r="C168" s="445"/>
      <c r="D168" s="280" t="s">
        <v>235</v>
      </c>
      <c r="E168" s="281"/>
      <c r="F168" s="281"/>
      <c r="G168" s="281"/>
      <c r="H168" s="282"/>
      <c r="I168" s="62"/>
      <c r="J168" s="173"/>
      <c r="K168" s="173"/>
      <c r="L168" s="173"/>
      <c r="M168" s="173"/>
      <c r="N168" s="173"/>
      <c r="O168" s="173"/>
      <c r="P168" s="173"/>
      <c r="Q168" s="174"/>
      <c r="R168" s="69"/>
      <c r="S168" s="46"/>
      <c r="T168" s="46"/>
      <c r="U168" s="46"/>
      <c r="V168" s="46"/>
      <c r="W168" s="46"/>
      <c r="X168" s="46"/>
      <c r="Y168" s="46"/>
      <c r="Z168" s="46"/>
      <c r="AA168" s="46"/>
      <c r="AB168" s="46"/>
      <c r="AC168" s="286"/>
      <c r="AE168" s="1" t="str">
        <f>+I166</f>
        <v>□</v>
      </c>
      <c r="BE168" s="1"/>
      <c r="BG168" s="1"/>
      <c r="BH168" s="1"/>
      <c r="BI168" s="1"/>
      <c r="BJ168" s="1"/>
      <c r="BK168" s="1"/>
      <c r="BL168" s="1"/>
      <c r="BM168" s="1"/>
      <c r="BN168" s="1"/>
    </row>
    <row r="169" spans="2:66" ht="18" customHeight="1" x14ac:dyDescent="0.2">
      <c r="B169" s="444"/>
      <c r="C169" s="445"/>
      <c r="D169" s="283"/>
      <c r="E169" s="284"/>
      <c r="F169" s="284"/>
      <c r="G169" s="284"/>
      <c r="H169" s="285"/>
      <c r="I169" s="56"/>
      <c r="J169" s="171"/>
      <c r="K169" s="171"/>
      <c r="L169" s="171"/>
      <c r="M169" s="171"/>
      <c r="N169" s="171"/>
      <c r="O169" s="171"/>
      <c r="P169" s="171"/>
      <c r="Q169" s="172"/>
      <c r="R169" s="27" t="s">
        <v>37</v>
      </c>
      <c r="S169" s="256" t="s">
        <v>153</v>
      </c>
      <c r="T169" s="256"/>
      <c r="U169" s="256"/>
      <c r="V169" s="256"/>
      <c r="W169" s="256"/>
      <c r="X169" s="256"/>
      <c r="Y169" s="256"/>
      <c r="Z169" s="256"/>
      <c r="AA169" s="256"/>
      <c r="AB169" s="298"/>
      <c r="AC169" s="287"/>
      <c r="AE169" s="28" t="str">
        <f>+I170</f>
        <v>□</v>
      </c>
      <c r="AH169" s="31" t="str">
        <f>IF(AE169&amp;AE170&amp;AE171="■□□","◎無し",IF(AE169&amp;AE170&amp;AE171="□■□","●適合",IF(AE169&amp;AE170&amp;AE171="□□■","◆未達",IF(AE169&amp;AE170&amp;AE171="□□□","■未答","▼矛盾"))))</f>
        <v>■未答</v>
      </c>
      <c r="AI169" s="42"/>
      <c r="AL169" s="25" t="s">
        <v>49</v>
      </c>
      <c r="AM169" s="32" t="s">
        <v>50</v>
      </c>
      <c r="AN169" s="32" t="s">
        <v>51</v>
      </c>
      <c r="AO169" s="32" t="s">
        <v>52</v>
      </c>
      <c r="AP169" s="32" t="s">
        <v>53</v>
      </c>
      <c r="AQ169" s="32" t="s">
        <v>42</v>
      </c>
      <c r="BE169" s="1"/>
      <c r="BG169" s="1"/>
      <c r="BH169" s="1"/>
      <c r="BI169" s="1"/>
      <c r="BJ169" s="1"/>
      <c r="BK169" s="1"/>
      <c r="BL169" s="1"/>
      <c r="BM169" s="1"/>
      <c r="BN169" s="1"/>
    </row>
    <row r="170" spans="2:66" ht="18" customHeight="1" x14ac:dyDescent="0.2">
      <c r="B170" s="444"/>
      <c r="C170" s="445"/>
      <c r="D170" s="283"/>
      <c r="E170" s="284"/>
      <c r="F170" s="284"/>
      <c r="G170" s="284"/>
      <c r="H170" s="285"/>
      <c r="I170" s="43" t="s">
        <v>25</v>
      </c>
      <c r="J170" s="177" t="s">
        <v>47</v>
      </c>
      <c r="K170" s="177"/>
      <c r="L170" s="177"/>
      <c r="M170" s="177"/>
      <c r="N170" s="177"/>
      <c r="O170" s="177"/>
      <c r="P170" s="177"/>
      <c r="Q170" s="178"/>
      <c r="R170" s="27" t="s">
        <v>37</v>
      </c>
      <c r="S170" s="250" t="s">
        <v>102</v>
      </c>
      <c r="T170" s="250"/>
      <c r="U170" s="250"/>
      <c r="V170" s="250"/>
      <c r="W170" s="250"/>
      <c r="X170" s="250"/>
      <c r="Y170" s="250"/>
      <c r="Z170" s="250"/>
      <c r="AA170" s="250"/>
      <c r="AB170" s="263"/>
      <c r="AC170" s="287"/>
      <c r="AE170" s="1" t="str">
        <f>+I172</f>
        <v>□</v>
      </c>
      <c r="AL170" s="25"/>
      <c r="AM170" s="29" t="s">
        <v>21</v>
      </c>
      <c r="AN170" s="29" t="s">
        <v>22</v>
      </c>
      <c r="AO170" s="29" t="s">
        <v>23</v>
      </c>
      <c r="AP170" s="31" t="s">
        <v>43</v>
      </c>
      <c r="AQ170" s="31" t="s">
        <v>24</v>
      </c>
      <c r="BE170" s="1"/>
      <c r="BG170" s="1"/>
      <c r="BH170" s="1"/>
      <c r="BI170" s="1"/>
      <c r="BJ170" s="1"/>
      <c r="BK170" s="1"/>
      <c r="BL170" s="1"/>
      <c r="BM170" s="1"/>
      <c r="BN170" s="1"/>
    </row>
    <row r="171" spans="2:66" ht="9.75" customHeight="1" x14ac:dyDescent="0.2">
      <c r="B171" s="444"/>
      <c r="C171" s="445"/>
      <c r="D171" s="283"/>
      <c r="E171" s="284"/>
      <c r="F171" s="284"/>
      <c r="G171" s="284"/>
      <c r="H171" s="285"/>
      <c r="I171" s="56"/>
      <c r="J171" s="177"/>
      <c r="K171" s="177"/>
      <c r="L171" s="177"/>
      <c r="M171" s="177"/>
      <c r="N171" s="177"/>
      <c r="O171" s="177"/>
      <c r="P171" s="177"/>
      <c r="Q171" s="178"/>
      <c r="R171" s="34"/>
      <c r="S171" s="250"/>
      <c r="T171" s="250"/>
      <c r="U171" s="250"/>
      <c r="V171" s="250"/>
      <c r="W171" s="250"/>
      <c r="X171" s="250"/>
      <c r="Y171" s="250"/>
      <c r="Z171" s="250"/>
      <c r="AA171" s="250"/>
      <c r="AB171" s="263"/>
      <c r="AC171" s="287"/>
      <c r="AE171" s="1" t="str">
        <f>+I173</f>
        <v>□</v>
      </c>
    </row>
    <row r="172" spans="2:66" ht="22" customHeight="1" x14ac:dyDescent="0.2">
      <c r="B172" s="444"/>
      <c r="C172" s="445"/>
      <c r="D172" s="183"/>
      <c r="E172" s="252" t="s">
        <v>20</v>
      </c>
      <c r="F172" s="253"/>
      <c r="G172" s="253"/>
      <c r="H172" s="254"/>
      <c r="I172" s="43" t="s">
        <v>37</v>
      </c>
      <c r="J172" s="177" t="s">
        <v>57</v>
      </c>
      <c r="K172" s="177"/>
      <c r="L172" s="177"/>
      <c r="M172" s="177"/>
      <c r="N172" s="177"/>
      <c r="O172" s="177"/>
      <c r="P172" s="177"/>
      <c r="Q172" s="178"/>
      <c r="R172" s="249" t="s">
        <v>103</v>
      </c>
      <c r="S172" s="250"/>
      <c r="T172" s="250"/>
      <c r="U172" s="250"/>
      <c r="V172" s="250"/>
      <c r="W172" s="250"/>
      <c r="X172" s="250"/>
      <c r="Y172" s="251"/>
      <c r="Z172" s="251"/>
      <c r="AA172" s="186" t="s">
        <v>54</v>
      </c>
      <c r="AB172" s="58"/>
      <c r="AC172" s="287"/>
      <c r="AH172" s="65" t="s">
        <v>104</v>
      </c>
      <c r="AJ172" s="31" t="str">
        <f>IF(Y172&gt;0,IF(Y172&lt;650,"腰1100",IF(Y172&gt;=1100,"基準なし","床1100")),"■未答")</f>
        <v>■未答</v>
      </c>
    </row>
    <row r="173" spans="2:66" ht="22" customHeight="1" x14ac:dyDescent="0.2">
      <c r="B173" s="444"/>
      <c r="C173" s="445"/>
      <c r="D173" s="183"/>
      <c r="E173" s="252"/>
      <c r="F173" s="253"/>
      <c r="G173" s="253"/>
      <c r="H173" s="254"/>
      <c r="I173" s="43" t="s">
        <v>37</v>
      </c>
      <c r="J173" s="177" t="s">
        <v>105</v>
      </c>
      <c r="K173" s="177"/>
      <c r="L173" s="177"/>
      <c r="M173" s="177"/>
      <c r="N173" s="177"/>
      <c r="O173" s="177"/>
      <c r="P173" s="177"/>
      <c r="Q173" s="178"/>
      <c r="R173" s="249" t="s">
        <v>106</v>
      </c>
      <c r="S173" s="250"/>
      <c r="T173" s="250"/>
      <c r="U173" s="250"/>
      <c r="V173" s="250"/>
      <c r="W173" s="250"/>
      <c r="X173" s="250"/>
      <c r="Y173" s="251"/>
      <c r="Z173" s="251"/>
      <c r="AA173" s="186" t="s">
        <v>54</v>
      </c>
      <c r="AB173" s="58"/>
      <c r="AC173" s="287"/>
      <c r="AE173" s="7"/>
      <c r="AF173" s="7"/>
      <c r="AG173" s="7"/>
      <c r="AH173" s="65" t="s">
        <v>107</v>
      </c>
      <c r="AJ173" s="31" t="str">
        <f>IF(Y173&gt;0,IF(Y172&lt;650,IF(Y173&lt;1100,"◆未達","●適合"),IF(Y172&gt;=1100,"基準なし","◎不問")),"■未答")</f>
        <v>■未答</v>
      </c>
      <c r="AK173" s="6"/>
      <c r="AL173" s="6"/>
      <c r="AM173" s="6"/>
      <c r="AN173" s="6"/>
      <c r="AO173" s="6"/>
      <c r="AP173" s="6"/>
      <c r="AQ173" s="7"/>
      <c r="AR173" s="7"/>
      <c r="AS173" s="7"/>
      <c r="AT173" s="7"/>
      <c r="AU173" s="7"/>
    </row>
    <row r="174" spans="2:66" ht="22" customHeight="1" x14ac:dyDescent="0.2">
      <c r="B174" s="444"/>
      <c r="C174" s="445"/>
      <c r="D174" s="183"/>
      <c r="E174" s="252"/>
      <c r="F174" s="253"/>
      <c r="G174" s="253"/>
      <c r="H174" s="254"/>
      <c r="I174" s="177"/>
      <c r="J174" s="177"/>
      <c r="K174" s="177"/>
      <c r="L174" s="177"/>
      <c r="M174" s="177"/>
      <c r="N174" s="177"/>
      <c r="O174" s="177"/>
      <c r="P174" s="177"/>
      <c r="Q174" s="178"/>
      <c r="R174" s="200" t="s">
        <v>154</v>
      </c>
      <c r="S174" s="186"/>
      <c r="T174" s="186"/>
      <c r="U174" s="186"/>
      <c r="V174" s="186"/>
      <c r="W174" s="186"/>
      <c r="X174" s="186"/>
      <c r="Y174" s="251"/>
      <c r="Z174" s="251"/>
      <c r="AA174" s="186" t="s">
        <v>54</v>
      </c>
      <c r="AB174" s="58"/>
      <c r="AC174" s="287"/>
      <c r="AE174" s="7"/>
      <c r="AF174" s="7"/>
      <c r="AG174" s="7"/>
      <c r="AH174" s="65" t="s">
        <v>155</v>
      </c>
      <c r="AJ174" s="31" t="str">
        <f>IF(Y172&gt;0,IF(Y172&gt;=300,IF(Y172&lt;650,"◎不問",IF(Y172&lt;1100,IF(Y174&lt;1100,"◆未達","●適合"),"基準なし")),IF(Y174&lt;1100,"◆未達","●適合")),"■未答")</f>
        <v>■未答</v>
      </c>
      <c r="AK174" s="6"/>
      <c r="AL174" s="6"/>
      <c r="AM174" s="6"/>
      <c r="AN174" s="6"/>
      <c r="AO174" s="6"/>
      <c r="AP174" s="6"/>
      <c r="AQ174" s="7"/>
      <c r="AR174" s="7"/>
      <c r="AS174" s="7"/>
      <c r="AT174" s="7"/>
      <c r="AU174" s="7"/>
    </row>
    <row r="175" spans="2:66" ht="22" customHeight="1" x14ac:dyDescent="0.2">
      <c r="B175" s="444"/>
      <c r="C175" s="445"/>
      <c r="D175" s="183"/>
      <c r="E175" s="252" t="s">
        <v>236</v>
      </c>
      <c r="F175" s="253"/>
      <c r="G175" s="253"/>
      <c r="H175" s="254"/>
      <c r="I175" s="56"/>
      <c r="J175" s="176"/>
      <c r="K175" s="176"/>
      <c r="L175" s="177"/>
      <c r="M175" s="177"/>
      <c r="N175" s="177"/>
      <c r="O175" s="177"/>
      <c r="P175" s="177"/>
      <c r="Q175" s="178"/>
      <c r="R175" s="188"/>
      <c r="S175" s="189"/>
      <c r="T175" s="189"/>
      <c r="U175" s="189"/>
      <c r="V175" s="189"/>
      <c r="W175" s="189"/>
      <c r="X175" s="189"/>
      <c r="Y175" s="189"/>
      <c r="Z175" s="189"/>
      <c r="AA175" s="189"/>
      <c r="AB175" s="189"/>
      <c r="AC175" s="287"/>
      <c r="AE175" s="7"/>
      <c r="AF175" s="7"/>
      <c r="AG175" s="7"/>
      <c r="AK175" s="6"/>
      <c r="AL175" s="6"/>
      <c r="AM175" s="6"/>
      <c r="AN175" s="6"/>
      <c r="AO175" s="6"/>
      <c r="AP175" s="6"/>
      <c r="AQ175" s="7"/>
      <c r="AR175" s="7"/>
      <c r="AS175" s="7"/>
      <c r="AT175" s="7"/>
      <c r="AU175" s="7"/>
    </row>
    <row r="176" spans="2:66" ht="22" customHeight="1" x14ac:dyDescent="0.2">
      <c r="B176" s="444"/>
      <c r="C176" s="445"/>
      <c r="D176" s="183"/>
      <c r="E176" s="252"/>
      <c r="F176" s="253"/>
      <c r="G176" s="253"/>
      <c r="H176" s="254"/>
      <c r="I176" s="56"/>
      <c r="J176" s="176"/>
      <c r="K176" s="176"/>
      <c r="L176" s="177"/>
      <c r="M176" s="177"/>
      <c r="N176" s="177"/>
      <c r="O176" s="177"/>
      <c r="P176" s="177"/>
      <c r="Q176" s="178"/>
      <c r="R176" s="255" t="s">
        <v>111</v>
      </c>
      <c r="S176" s="256"/>
      <c r="T176" s="256"/>
      <c r="U176" s="256"/>
      <c r="V176" s="256"/>
      <c r="W176" s="256"/>
      <c r="X176" s="256"/>
      <c r="Y176" s="251"/>
      <c r="Z176" s="251"/>
      <c r="AA176" s="189" t="s">
        <v>54</v>
      </c>
      <c r="AB176" s="189"/>
      <c r="AC176" s="287"/>
      <c r="AE176" s="7"/>
      <c r="AF176" s="7"/>
      <c r="AG176" s="7"/>
      <c r="AH176" s="65" t="s">
        <v>112</v>
      </c>
      <c r="AJ176" s="31" t="str">
        <f>IF(Y176&gt;0,IF(Y176&gt;110,"◆未達","●適合"),"■未答")</f>
        <v>■未答</v>
      </c>
      <c r="AK176" s="6"/>
      <c r="AL176" s="6"/>
      <c r="AM176" s="6"/>
      <c r="AN176" s="6"/>
      <c r="AO176" s="6"/>
      <c r="AP176" s="6"/>
      <c r="AQ176" s="7"/>
      <c r="AR176" s="7"/>
      <c r="AS176" s="7"/>
      <c r="AT176" s="7"/>
      <c r="AU176" s="7"/>
    </row>
    <row r="177" spans="2:88" ht="22" customHeight="1" thickBot="1" x14ac:dyDescent="0.25">
      <c r="B177" s="446"/>
      <c r="C177" s="447"/>
      <c r="D177" s="187"/>
      <c r="E177" s="352"/>
      <c r="F177" s="353"/>
      <c r="G177" s="353"/>
      <c r="H177" s="354"/>
      <c r="I177" s="75"/>
      <c r="J177" s="108"/>
      <c r="K177" s="108"/>
      <c r="L177" s="70"/>
      <c r="M177" s="70"/>
      <c r="N177" s="70"/>
      <c r="O177" s="70"/>
      <c r="P177" s="70"/>
      <c r="Q177" s="71"/>
      <c r="R177" s="73"/>
      <c r="S177" s="73"/>
      <c r="T177" s="73"/>
      <c r="U177" s="73"/>
      <c r="V177" s="73"/>
      <c r="W177" s="73"/>
      <c r="X177" s="73"/>
      <c r="Y177" s="73"/>
      <c r="Z177" s="73"/>
      <c r="AA177" s="73"/>
      <c r="AB177" s="73"/>
      <c r="AC177" s="374"/>
      <c r="AE177" s="7"/>
      <c r="AF177" s="7"/>
      <c r="AG177" s="7"/>
      <c r="AH177" s="6"/>
      <c r="AI177" s="6"/>
      <c r="AJ177" s="6"/>
      <c r="AK177" s="6"/>
      <c r="AL177" s="6"/>
      <c r="AM177" s="6"/>
      <c r="AN177" s="6"/>
      <c r="AO177" s="6"/>
      <c r="AP177" s="6"/>
      <c r="AQ177" s="7"/>
      <c r="AR177" s="7"/>
      <c r="AS177" s="7"/>
      <c r="AT177" s="7"/>
      <c r="AU177" s="7"/>
    </row>
    <row r="178" spans="2:88" s="15" customFormat="1" ht="3.75" customHeight="1" thickBot="1" x14ac:dyDescent="0.25">
      <c r="R178" s="111"/>
      <c r="S178" s="111"/>
      <c r="T178" s="111"/>
      <c r="U178" s="111"/>
      <c r="V178" s="111"/>
      <c r="W178" s="111"/>
      <c r="X178" s="111"/>
      <c r="Y178" s="111"/>
      <c r="Z178" s="111"/>
      <c r="AA178" s="111"/>
      <c r="AB178" s="111"/>
      <c r="AC178" s="111"/>
      <c r="AD178" s="112"/>
      <c r="AE178" s="112"/>
      <c r="AF178" s="112"/>
      <c r="AG178" s="112"/>
      <c r="AH178" s="113"/>
      <c r="AI178" s="113"/>
      <c r="AJ178" s="113"/>
      <c r="AK178" s="113"/>
      <c r="AL178" s="113"/>
      <c r="AM178" s="113"/>
      <c r="AN178" s="113"/>
      <c r="AO178" s="113"/>
      <c r="AP178" s="113"/>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row>
    <row r="179" spans="2:88" ht="28" customHeight="1" x14ac:dyDescent="0.2">
      <c r="B179" s="320" t="s">
        <v>0</v>
      </c>
      <c r="C179" s="323" t="s">
        <v>1</v>
      </c>
      <c r="D179" s="323"/>
      <c r="E179" s="480"/>
      <c r="F179" s="480"/>
      <c r="G179" s="480"/>
      <c r="H179" s="480"/>
      <c r="I179" s="198"/>
      <c r="J179" s="324"/>
      <c r="K179" s="324"/>
      <c r="L179" s="324"/>
      <c r="M179" s="324"/>
      <c r="N179" s="324"/>
      <c r="O179" s="324"/>
      <c r="P179" s="324"/>
      <c r="Q179" s="325"/>
      <c r="R179" s="326" t="s">
        <v>2</v>
      </c>
      <c r="S179" s="305"/>
      <c r="T179" s="305"/>
      <c r="U179" s="305"/>
      <c r="V179" s="305"/>
      <c r="W179" s="305"/>
      <c r="X179" s="305"/>
      <c r="Y179" s="305"/>
      <c r="Z179" s="305"/>
      <c r="AA179" s="305"/>
      <c r="AB179" s="305"/>
      <c r="AC179" s="305"/>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5"/>
      <c r="BH179" s="116"/>
      <c r="BI179" s="116"/>
      <c r="BJ179" s="116"/>
      <c r="BK179" s="116"/>
      <c r="BL179" s="7"/>
      <c r="BM179" s="1"/>
      <c r="BN179" s="1"/>
    </row>
    <row r="180" spans="2:88" ht="13" customHeight="1" x14ac:dyDescent="0.2">
      <c r="B180" s="321"/>
      <c r="C180" s="327" t="s">
        <v>3</v>
      </c>
      <c r="D180" s="328"/>
      <c r="E180" s="310" t="s">
        <v>4</v>
      </c>
      <c r="F180" s="311"/>
      <c r="G180" s="311"/>
      <c r="H180" s="312"/>
      <c r="I180" s="313" t="s">
        <v>5</v>
      </c>
      <c r="J180" s="313"/>
      <c r="K180" s="313"/>
      <c r="L180" s="313"/>
      <c r="M180" s="313"/>
      <c r="N180" s="313"/>
      <c r="O180" s="313"/>
      <c r="P180" s="313"/>
      <c r="Q180" s="314"/>
      <c r="R180" s="326"/>
      <c r="S180" s="305"/>
      <c r="T180" s="305"/>
      <c r="U180" s="305"/>
      <c r="V180" s="305"/>
      <c r="W180" s="305"/>
      <c r="X180" s="305"/>
      <c r="Y180" s="305"/>
      <c r="Z180" s="305"/>
      <c r="AA180" s="305"/>
      <c r="AB180" s="305"/>
      <c r="AC180" s="305"/>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5"/>
      <c r="BH180" s="116"/>
      <c r="BI180" s="116"/>
      <c r="BJ180" s="116"/>
      <c r="BK180" s="116"/>
      <c r="BL180" s="7"/>
      <c r="BM180" s="1"/>
      <c r="BN180" s="1"/>
    </row>
    <row r="181" spans="2:88" ht="25" customHeight="1" x14ac:dyDescent="0.2">
      <c r="B181" s="321"/>
      <c r="C181" s="329"/>
      <c r="D181" s="330"/>
      <c r="E181" s="486"/>
      <c r="F181" s="487"/>
      <c r="G181" s="487"/>
      <c r="H181" s="488"/>
      <c r="I181" s="316"/>
      <c r="J181" s="316"/>
      <c r="K181" s="316"/>
      <c r="L181" s="316"/>
      <c r="M181" s="316"/>
      <c r="N181" s="316"/>
      <c r="O181" s="316"/>
      <c r="P181" s="316"/>
      <c r="Q181" s="317"/>
      <c r="R181" s="305" t="s">
        <v>6</v>
      </c>
      <c r="S181" s="305"/>
      <c r="T181" s="305"/>
      <c r="U181" s="305"/>
      <c r="V181" s="305"/>
      <c r="W181" s="305"/>
      <c r="X181" s="305"/>
      <c r="Y181" s="305"/>
      <c r="Z181" s="305"/>
      <c r="AA181" s="305"/>
      <c r="AB181" s="305"/>
      <c r="AC181" s="305"/>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7"/>
      <c r="BM181" s="1"/>
      <c r="BN181" s="1"/>
    </row>
    <row r="182" spans="2:88" ht="13" customHeight="1" x14ac:dyDescent="0.2">
      <c r="B182" s="321"/>
      <c r="C182" s="306" t="s">
        <v>7</v>
      </c>
      <c r="D182" s="307"/>
      <c r="E182" s="310" t="s">
        <v>8</v>
      </c>
      <c r="F182" s="311"/>
      <c r="G182" s="311"/>
      <c r="H182" s="312"/>
      <c r="I182" s="313" t="s">
        <v>5</v>
      </c>
      <c r="J182" s="313"/>
      <c r="K182" s="313"/>
      <c r="L182" s="313"/>
      <c r="M182" s="313"/>
      <c r="N182" s="313"/>
      <c r="O182" s="313"/>
      <c r="P182" s="313"/>
      <c r="Q182" s="314"/>
      <c r="R182" s="185"/>
      <c r="S182" s="185"/>
      <c r="T182" s="185"/>
      <c r="U182" s="185"/>
      <c r="V182" s="185"/>
      <c r="W182" s="185"/>
      <c r="X182" s="185"/>
      <c r="Y182" s="185"/>
      <c r="Z182" s="185"/>
      <c r="AA182" s="185"/>
      <c r="AB182" s="185"/>
      <c r="AC182" s="185"/>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7"/>
      <c r="BM182" s="1"/>
      <c r="BN182" s="1"/>
    </row>
    <row r="183" spans="2:88" ht="28" customHeight="1" x14ac:dyDescent="0.2">
      <c r="B183" s="321"/>
      <c r="C183" s="306"/>
      <c r="D183" s="307"/>
      <c r="E183" s="481"/>
      <c r="F183" s="482"/>
      <c r="G183" s="482"/>
      <c r="H183" s="483"/>
      <c r="I183" s="484"/>
      <c r="J183" s="484"/>
      <c r="K183" s="484"/>
      <c r="L183" s="484"/>
      <c r="M183" s="484"/>
      <c r="N183" s="484"/>
      <c r="O183" s="484"/>
      <c r="P183" s="484"/>
      <c r="Q183" s="485"/>
      <c r="R183" s="315" t="s">
        <v>9</v>
      </c>
      <c r="S183" s="315"/>
      <c r="T183" s="315"/>
      <c r="U183" s="315"/>
      <c r="V183" s="315"/>
      <c r="W183" s="315"/>
      <c r="X183" s="315"/>
      <c r="Y183" s="315"/>
      <c r="Z183" s="315"/>
      <c r="AA183" s="315"/>
      <c r="AB183" s="315"/>
      <c r="AC183" s="315"/>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7"/>
      <c r="BM183" s="1"/>
      <c r="BN183" s="1"/>
    </row>
    <row r="184" spans="2:88" ht="26.15" customHeight="1" x14ac:dyDescent="0.2">
      <c r="B184" s="321"/>
      <c r="C184" s="306"/>
      <c r="D184" s="307"/>
      <c r="E184" s="117" t="s">
        <v>10</v>
      </c>
      <c r="F184" s="316"/>
      <c r="G184" s="316"/>
      <c r="H184" s="316"/>
      <c r="I184" s="316"/>
      <c r="J184" s="316"/>
      <c r="K184" s="316"/>
      <c r="L184" s="316"/>
      <c r="M184" s="316"/>
      <c r="N184" s="316"/>
      <c r="O184" s="316"/>
      <c r="P184" s="316"/>
      <c r="Q184" s="317"/>
      <c r="R184" s="185"/>
      <c r="S184" s="185"/>
      <c r="T184" s="185"/>
      <c r="U184" s="185"/>
      <c r="V184" s="185"/>
      <c r="W184" s="185"/>
      <c r="X184" s="185"/>
      <c r="Y184" s="185"/>
      <c r="Z184" s="185"/>
      <c r="AA184" s="185"/>
      <c r="AB184" s="185"/>
      <c r="AC184" s="185"/>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7"/>
      <c r="BM184" s="1"/>
      <c r="BN184" s="1"/>
    </row>
    <row r="185" spans="2:88" ht="22" customHeight="1" thickBot="1" x14ac:dyDescent="0.25">
      <c r="B185" s="322"/>
      <c r="C185" s="308"/>
      <c r="D185" s="309"/>
      <c r="E185" s="118" t="s">
        <v>11</v>
      </c>
      <c r="F185" s="318"/>
      <c r="G185" s="318"/>
      <c r="H185" s="318"/>
      <c r="I185" s="318"/>
      <c r="J185" s="318"/>
      <c r="K185" s="318"/>
      <c r="L185" s="318"/>
      <c r="M185" s="318"/>
      <c r="N185" s="318"/>
      <c r="O185" s="318"/>
      <c r="P185" s="318"/>
      <c r="Q185" s="319"/>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7"/>
      <c r="BM185" s="1"/>
      <c r="BN185" s="1"/>
    </row>
    <row r="186" spans="2:88" s="15" customFormat="1" ht="12.75" customHeight="1" x14ac:dyDescent="0.2">
      <c r="AD186" s="1"/>
      <c r="AE186" s="7"/>
      <c r="AF186" s="7"/>
      <c r="AG186" s="7"/>
      <c r="AH186" s="6"/>
      <c r="AI186" s="6"/>
      <c r="AJ186" s="6"/>
      <c r="AK186" s="6"/>
      <c r="AL186" s="25"/>
      <c r="AM186" s="30"/>
      <c r="AN186" s="30"/>
      <c r="AO186" s="30"/>
      <c r="AP186" s="42"/>
      <c r="AQ186" s="42"/>
      <c r="AR186" s="7"/>
      <c r="AS186" s="7"/>
      <c r="AT186" s="7"/>
      <c r="AU186" s="7"/>
      <c r="AV186" s="1"/>
      <c r="AW186" s="1"/>
      <c r="AX186" s="1"/>
      <c r="AY186" s="1"/>
      <c r="AZ186" s="1"/>
      <c r="BA186" s="1"/>
      <c r="BB186" s="1"/>
      <c r="BC186" s="1"/>
      <c r="BD186" s="112"/>
      <c r="BE186" s="113"/>
      <c r="BF186" s="112"/>
      <c r="BG186" s="113"/>
      <c r="BH186" s="113"/>
      <c r="BI186" s="113"/>
      <c r="BJ186" s="113"/>
      <c r="BK186" s="113"/>
      <c r="BL186" s="113"/>
      <c r="BM186" s="113"/>
      <c r="BN186" s="113"/>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row>
    <row r="187" spans="2:88" x14ac:dyDescent="0.2">
      <c r="AE187" s="7"/>
      <c r="AF187" s="7"/>
      <c r="AG187" s="7"/>
      <c r="AH187" s="6"/>
      <c r="AI187" s="6"/>
      <c r="AJ187" s="6"/>
      <c r="AK187" s="6"/>
      <c r="AL187" s="6"/>
      <c r="AM187" s="6"/>
      <c r="AN187" s="6"/>
      <c r="AO187" s="6"/>
      <c r="AP187" s="6"/>
      <c r="AQ187" s="7"/>
      <c r="AR187" s="7"/>
      <c r="AS187" s="7"/>
      <c r="AT187" s="7"/>
      <c r="AU187" s="7"/>
      <c r="BE187" s="1"/>
      <c r="BG187" s="1"/>
      <c r="BH187" s="1"/>
      <c r="BI187" s="1"/>
      <c r="BJ187" s="1"/>
      <c r="BK187" s="1"/>
      <c r="BL187" s="1"/>
      <c r="BM187" s="1"/>
      <c r="BN187" s="1"/>
    </row>
    <row r="188" spans="2:88" x14ac:dyDescent="0.2">
      <c r="B188" s="1" t="s">
        <v>257</v>
      </c>
      <c r="AE188" s="7"/>
      <c r="AF188" s="7"/>
      <c r="AG188" s="7"/>
      <c r="AH188" s="6"/>
      <c r="AI188" s="6"/>
      <c r="AJ188" s="6"/>
      <c r="AK188" s="6"/>
      <c r="AL188" s="6"/>
      <c r="AM188" s="6"/>
      <c r="AN188" s="6"/>
      <c r="AO188" s="6"/>
      <c r="AP188" s="6"/>
      <c r="AQ188" s="7"/>
      <c r="AR188" s="7"/>
      <c r="AS188" s="7"/>
      <c r="AT188" s="7"/>
      <c r="AU188" s="7"/>
      <c r="BE188" s="1"/>
      <c r="BG188" s="1"/>
      <c r="BH188" s="1"/>
      <c r="BI188" s="1"/>
      <c r="BJ188" s="1"/>
      <c r="BK188" s="1"/>
      <c r="BL188" s="1"/>
      <c r="BM188" s="1"/>
      <c r="BN188" s="1"/>
    </row>
    <row r="189" spans="2:88" x14ac:dyDescent="0.2">
      <c r="B189" s="147" t="s">
        <v>37</v>
      </c>
      <c r="C189" s="299" t="s">
        <v>258</v>
      </c>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E189" s="7"/>
      <c r="AF189" s="7"/>
      <c r="AG189" s="7"/>
      <c r="AH189" s="6"/>
      <c r="AI189" s="6"/>
      <c r="AJ189" s="6"/>
      <c r="AK189" s="6"/>
      <c r="AL189" s="6"/>
      <c r="AM189" s="6"/>
      <c r="AN189" s="6"/>
      <c r="AO189" s="6"/>
      <c r="AP189" s="6"/>
      <c r="AQ189" s="7"/>
      <c r="AR189" s="7"/>
      <c r="AS189" s="7"/>
      <c r="AT189" s="7"/>
      <c r="AU189" s="7"/>
      <c r="BE189" s="1"/>
      <c r="BG189" s="1"/>
      <c r="BH189" s="1"/>
      <c r="BI189" s="1"/>
      <c r="BJ189" s="1"/>
      <c r="BK189" s="1"/>
      <c r="BL189" s="1"/>
      <c r="BM189" s="1"/>
      <c r="BN189" s="1"/>
    </row>
    <row r="190" spans="2:88" x14ac:dyDescent="0.2">
      <c r="AE190" s="7"/>
      <c r="AF190" s="7"/>
      <c r="AG190" s="7"/>
      <c r="AH190" s="6"/>
      <c r="AI190" s="6"/>
      <c r="AJ190" s="6"/>
      <c r="AK190" s="6"/>
      <c r="AL190" s="6"/>
      <c r="AM190" s="6"/>
      <c r="AN190" s="6"/>
      <c r="AO190" s="6"/>
      <c r="AP190" s="6"/>
      <c r="AQ190" s="7"/>
      <c r="AR190" s="7"/>
      <c r="AS190" s="7"/>
      <c r="AT190" s="7"/>
      <c r="AU190" s="7"/>
      <c r="BE190" s="1"/>
      <c r="BG190" s="1"/>
      <c r="BH190" s="1"/>
      <c r="BI190" s="1"/>
      <c r="BJ190" s="1"/>
      <c r="BK190" s="1"/>
      <c r="BL190" s="1"/>
      <c r="BM190" s="1"/>
      <c r="BN190" s="1"/>
    </row>
    <row r="191" spans="2:88" x14ac:dyDescent="0.2">
      <c r="AE191" s="7"/>
      <c r="AF191" s="7"/>
      <c r="AG191" s="7"/>
      <c r="AH191" s="6"/>
      <c r="AI191" s="6"/>
      <c r="AJ191" s="6"/>
      <c r="AK191" s="6"/>
      <c r="AL191" s="6"/>
      <c r="AM191" s="6"/>
      <c r="AN191" s="6"/>
      <c r="AO191" s="6"/>
      <c r="AP191" s="6"/>
      <c r="AQ191" s="7"/>
      <c r="AR191" s="7"/>
      <c r="AS191" s="7"/>
      <c r="AT191" s="7"/>
      <c r="AU191" s="7"/>
      <c r="BE191" s="1"/>
      <c r="BG191" s="1"/>
      <c r="BH191" s="1"/>
      <c r="BI191" s="1"/>
      <c r="BJ191" s="1"/>
      <c r="BK191" s="1"/>
      <c r="BL191" s="1"/>
      <c r="BM191" s="1"/>
      <c r="BN191" s="1"/>
    </row>
    <row r="192" spans="2:88" x14ac:dyDescent="0.2">
      <c r="AE192" s="7"/>
      <c r="AF192" s="7"/>
      <c r="AG192" s="7"/>
      <c r="AH192" s="6"/>
      <c r="AI192" s="6"/>
      <c r="AJ192" s="6"/>
      <c r="AK192" s="6"/>
      <c r="AL192" s="6"/>
      <c r="AM192" s="6"/>
      <c r="AN192" s="6"/>
      <c r="AO192" s="6"/>
      <c r="AP192" s="6"/>
      <c r="AQ192" s="7"/>
      <c r="AR192" s="7"/>
      <c r="AS192" s="7"/>
      <c r="AT192" s="7"/>
      <c r="AU192" s="7"/>
      <c r="BE192" s="1"/>
      <c r="BG192" s="1"/>
      <c r="BH192" s="1"/>
      <c r="BI192" s="1"/>
      <c r="BJ192" s="1"/>
      <c r="BK192" s="1"/>
      <c r="BL192" s="1"/>
      <c r="BM192" s="1"/>
      <c r="BN192" s="1"/>
    </row>
    <row r="193" spans="31:66" x14ac:dyDescent="0.2">
      <c r="AE193" s="7"/>
      <c r="AF193" s="7"/>
      <c r="AG193" s="7"/>
      <c r="AH193" s="6"/>
      <c r="AI193" s="6"/>
      <c r="AJ193" s="6"/>
      <c r="AK193" s="6"/>
      <c r="AL193" s="6"/>
      <c r="AM193" s="6"/>
      <c r="AN193" s="6"/>
      <c r="AO193" s="6"/>
      <c r="AP193" s="6"/>
      <c r="AQ193" s="7"/>
      <c r="AR193" s="7"/>
      <c r="AS193" s="7"/>
      <c r="AT193" s="7"/>
      <c r="AU193" s="7"/>
      <c r="BE193" s="1"/>
      <c r="BG193" s="1"/>
      <c r="BH193" s="1"/>
      <c r="BI193" s="1"/>
      <c r="BJ193" s="1"/>
      <c r="BK193" s="1"/>
      <c r="BL193" s="1"/>
      <c r="BM193" s="1"/>
      <c r="BN193" s="1"/>
    </row>
    <row r="194" spans="31:66" x14ac:dyDescent="0.2">
      <c r="AE194" s="7"/>
      <c r="AF194" s="7"/>
      <c r="AG194" s="7"/>
      <c r="AH194" s="6"/>
      <c r="AI194" s="6"/>
      <c r="AJ194" s="6"/>
      <c r="AK194" s="6"/>
      <c r="AL194" s="6"/>
      <c r="AM194" s="6"/>
      <c r="AN194" s="6"/>
      <c r="AO194" s="6"/>
      <c r="AP194" s="6"/>
      <c r="AQ194" s="7"/>
      <c r="AR194" s="7"/>
      <c r="AS194" s="7"/>
      <c r="AT194" s="7"/>
      <c r="AU194" s="7"/>
      <c r="BE194" s="1"/>
      <c r="BG194" s="1"/>
      <c r="BH194" s="1"/>
      <c r="BI194" s="1"/>
      <c r="BJ194" s="1"/>
      <c r="BK194" s="1"/>
      <c r="BL194" s="1"/>
      <c r="BM194" s="1"/>
      <c r="BN194" s="1"/>
    </row>
    <row r="195" spans="31:66" x14ac:dyDescent="0.2">
      <c r="AE195" s="7"/>
      <c r="AF195" s="7"/>
      <c r="AG195" s="7"/>
      <c r="AH195" s="6"/>
      <c r="AI195" s="6"/>
      <c r="AJ195" s="6"/>
      <c r="AK195" s="6"/>
      <c r="AL195" s="6"/>
      <c r="AM195" s="6"/>
      <c r="AN195" s="6"/>
      <c r="AO195" s="6"/>
      <c r="AP195" s="6"/>
      <c r="AQ195" s="7"/>
      <c r="AR195" s="7"/>
      <c r="AS195" s="7"/>
      <c r="AT195" s="7"/>
      <c r="AU195" s="7"/>
      <c r="BE195" s="1"/>
      <c r="BG195" s="1"/>
      <c r="BH195" s="1"/>
      <c r="BI195" s="1"/>
      <c r="BJ195" s="1"/>
      <c r="BK195" s="1"/>
      <c r="BL195" s="1"/>
      <c r="BM195" s="1"/>
      <c r="BN195" s="1"/>
    </row>
    <row r="196" spans="31:66" x14ac:dyDescent="0.2">
      <c r="AE196" s="7"/>
      <c r="AF196" s="7"/>
      <c r="AG196" s="7"/>
      <c r="AH196" s="6"/>
      <c r="AI196" s="6"/>
      <c r="AJ196" s="6"/>
      <c r="AK196" s="6"/>
      <c r="AL196" s="6"/>
      <c r="AM196" s="6"/>
      <c r="AN196" s="6"/>
      <c r="AO196" s="6"/>
      <c r="AP196" s="6"/>
      <c r="AQ196" s="7"/>
      <c r="AR196" s="7"/>
      <c r="AS196" s="7"/>
      <c r="AT196" s="7"/>
      <c r="AU196" s="7"/>
      <c r="BE196" s="1"/>
      <c r="BG196" s="1"/>
      <c r="BH196" s="1"/>
      <c r="BI196" s="1"/>
      <c r="BJ196" s="1"/>
      <c r="BK196" s="1"/>
      <c r="BL196" s="1"/>
      <c r="BM196" s="1"/>
      <c r="BN196" s="1"/>
    </row>
    <row r="197" spans="31:66" x14ac:dyDescent="0.2">
      <c r="AE197" s="7"/>
      <c r="AF197" s="7"/>
      <c r="AG197" s="7"/>
      <c r="AH197" s="6"/>
      <c r="AI197" s="6"/>
      <c r="AJ197" s="6"/>
      <c r="AK197" s="6"/>
      <c r="AL197" s="6"/>
      <c r="AM197" s="6"/>
      <c r="AN197" s="6"/>
      <c r="AO197" s="6"/>
      <c r="AP197" s="6"/>
      <c r="AQ197" s="7"/>
      <c r="AR197" s="7"/>
      <c r="AS197" s="7"/>
      <c r="AT197" s="7"/>
      <c r="AU197" s="7"/>
      <c r="BE197" s="1"/>
      <c r="BG197" s="1"/>
      <c r="BH197" s="1"/>
      <c r="BI197" s="1"/>
      <c r="BJ197" s="1"/>
      <c r="BK197" s="1"/>
      <c r="BL197" s="1"/>
      <c r="BM197" s="1"/>
      <c r="BN197" s="1"/>
    </row>
    <row r="198" spans="31:66" x14ac:dyDescent="0.2">
      <c r="AE198" s="7"/>
      <c r="AF198" s="7"/>
      <c r="AG198" s="7"/>
      <c r="AH198" s="6"/>
      <c r="AI198" s="6"/>
      <c r="AJ198" s="6"/>
      <c r="AK198" s="6"/>
      <c r="AL198" s="6"/>
      <c r="AM198" s="6"/>
      <c r="AN198" s="6"/>
      <c r="AO198" s="6"/>
      <c r="AP198" s="6"/>
      <c r="AQ198" s="7"/>
      <c r="AR198" s="7"/>
      <c r="AS198" s="7"/>
      <c r="AT198" s="7"/>
      <c r="AU198" s="7"/>
      <c r="BE198" s="1"/>
      <c r="BG198" s="1"/>
      <c r="BH198" s="1"/>
      <c r="BI198" s="1"/>
      <c r="BJ198" s="1"/>
      <c r="BK198" s="1"/>
      <c r="BL198" s="1"/>
      <c r="BM198" s="1"/>
      <c r="BN198" s="1"/>
    </row>
    <row r="199" spans="31:66" x14ac:dyDescent="0.2">
      <c r="AE199" s="7"/>
      <c r="AF199" s="7"/>
      <c r="AG199" s="7"/>
      <c r="AH199" s="6"/>
      <c r="AI199" s="6"/>
      <c r="AJ199" s="6"/>
      <c r="AK199" s="6"/>
      <c r="AL199" s="6"/>
      <c r="AM199" s="6"/>
      <c r="AN199" s="6"/>
      <c r="AO199" s="6"/>
      <c r="AP199" s="6"/>
      <c r="AQ199" s="7"/>
      <c r="AR199" s="7"/>
      <c r="AS199" s="7"/>
      <c r="AT199" s="7"/>
      <c r="AU199" s="7"/>
      <c r="BE199" s="1"/>
      <c r="BG199" s="1"/>
      <c r="BH199" s="1"/>
      <c r="BI199" s="1"/>
      <c r="BJ199" s="1"/>
      <c r="BK199" s="1"/>
      <c r="BL199" s="1"/>
      <c r="BM199" s="1"/>
      <c r="BN199" s="1"/>
    </row>
    <row r="200" spans="31:66" x14ac:dyDescent="0.2">
      <c r="AE200" s="7"/>
      <c r="AF200" s="7"/>
      <c r="AG200" s="7"/>
      <c r="AH200" s="6"/>
      <c r="AI200" s="6"/>
      <c r="AJ200" s="6"/>
      <c r="AK200" s="6"/>
      <c r="AL200" s="6"/>
      <c r="AM200" s="6"/>
      <c r="AN200" s="6"/>
      <c r="AO200" s="6"/>
      <c r="AP200" s="6"/>
      <c r="AQ200" s="7"/>
      <c r="AR200" s="7"/>
      <c r="AS200" s="7"/>
      <c r="AT200" s="7"/>
      <c r="AU200" s="7"/>
      <c r="BE200" s="1"/>
      <c r="BG200" s="1"/>
      <c r="BH200" s="1"/>
      <c r="BI200" s="1"/>
      <c r="BJ200" s="1"/>
      <c r="BK200" s="1"/>
      <c r="BL200" s="1"/>
      <c r="BM200" s="1"/>
      <c r="BN200" s="1"/>
    </row>
    <row r="201" spans="31:66" x14ac:dyDescent="0.2">
      <c r="AE201" s="7"/>
      <c r="AF201" s="7"/>
      <c r="AG201" s="7"/>
      <c r="AH201" s="6"/>
      <c r="AI201" s="6"/>
      <c r="AJ201" s="6"/>
      <c r="AK201" s="6"/>
      <c r="AL201" s="6"/>
      <c r="AM201" s="6"/>
      <c r="AN201" s="6"/>
      <c r="AO201" s="6"/>
      <c r="AP201" s="6"/>
      <c r="AQ201" s="7"/>
      <c r="AR201" s="7"/>
      <c r="AS201" s="7"/>
      <c r="AT201" s="7"/>
      <c r="AU201" s="7"/>
      <c r="BE201" s="1"/>
      <c r="BG201" s="1"/>
      <c r="BH201" s="1"/>
      <c r="BI201" s="1"/>
      <c r="BJ201" s="1"/>
      <c r="BK201" s="1"/>
      <c r="BL201" s="1"/>
      <c r="BM201" s="1"/>
      <c r="BN201" s="1"/>
    </row>
    <row r="202" spans="31:66" x14ac:dyDescent="0.2">
      <c r="AE202" s="7"/>
      <c r="AF202" s="7"/>
      <c r="AG202" s="7"/>
      <c r="AH202" s="6"/>
      <c r="AI202" s="6"/>
      <c r="AJ202" s="6"/>
      <c r="AK202" s="6"/>
      <c r="AL202" s="6"/>
      <c r="AM202" s="6"/>
      <c r="AN202" s="6"/>
      <c r="AO202" s="6"/>
      <c r="AP202" s="6"/>
      <c r="AQ202" s="7"/>
      <c r="AR202" s="7"/>
      <c r="AS202" s="7"/>
      <c r="AT202" s="7"/>
      <c r="AU202" s="7"/>
      <c r="BE202" s="1"/>
      <c r="BG202" s="1"/>
      <c r="BH202" s="1"/>
      <c r="BI202" s="1"/>
      <c r="BJ202" s="1"/>
      <c r="BK202" s="1"/>
      <c r="BL202" s="1"/>
      <c r="BM202" s="1"/>
      <c r="BN202" s="1"/>
    </row>
    <row r="203" spans="31:66" x14ac:dyDescent="0.2">
      <c r="AE203" s="7"/>
      <c r="AF203" s="7"/>
      <c r="AG203" s="7"/>
      <c r="AH203" s="6"/>
      <c r="AI203" s="6"/>
      <c r="AJ203" s="6"/>
      <c r="AK203" s="6"/>
      <c r="AL203" s="6"/>
      <c r="AM203" s="6"/>
      <c r="AN203" s="6"/>
      <c r="AO203" s="6"/>
      <c r="AP203" s="6"/>
      <c r="AQ203" s="7"/>
      <c r="AR203" s="7"/>
      <c r="AS203" s="7"/>
      <c r="AT203" s="7"/>
      <c r="AU203" s="7"/>
      <c r="BE203" s="1"/>
      <c r="BG203" s="1"/>
      <c r="BH203" s="1"/>
      <c r="BI203" s="1"/>
      <c r="BJ203" s="1"/>
      <c r="BK203" s="1"/>
      <c r="BL203" s="1"/>
      <c r="BM203" s="1"/>
      <c r="BN203" s="1"/>
    </row>
    <row r="204" spans="31:66" x14ac:dyDescent="0.2">
      <c r="AE204" s="7"/>
      <c r="AF204" s="7"/>
      <c r="AG204" s="7"/>
      <c r="AH204" s="6"/>
      <c r="AI204" s="6"/>
      <c r="AJ204" s="6"/>
      <c r="AK204" s="6"/>
      <c r="AL204" s="6"/>
      <c r="AM204" s="6"/>
      <c r="AN204" s="6"/>
      <c r="AO204" s="6"/>
      <c r="AP204" s="6"/>
      <c r="AQ204" s="7"/>
      <c r="AR204" s="7"/>
      <c r="AS204" s="7"/>
      <c r="AT204" s="7"/>
      <c r="AU204" s="7"/>
      <c r="BE204" s="1"/>
      <c r="BG204" s="1"/>
      <c r="BH204" s="1"/>
      <c r="BI204" s="1"/>
      <c r="BJ204" s="1"/>
      <c r="BK204" s="1"/>
      <c r="BL204" s="1"/>
      <c r="BM204" s="1"/>
      <c r="BN204" s="1"/>
    </row>
    <row r="205" spans="31:66" x14ac:dyDescent="0.2">
      <c r="AE205" s="7"/>
      <c r="AF205" s="7"/>
      <c r="AG205" s="7"/>
      <c r="AH205" s="6"/>
      <c r="AI205" s="6"/>
      <c r="AJ205" s="6"/>
      <c r="AK205" s="6"/>
      <c r="AL205" s="6"/>
      <c r="AM205" s="6"/>
      <c r="AN205" s="6"/>
      <c r="AO205" s="6"/>
      <c r="AP205" s="6"/>
      <c r="AQ205" s="7"/>
      <c r="AR205" s="7"/>
      <c r="AS205" s="7"/>
      <c r="AT205" s="7"/>
      <c r="AU205" s="7"/>
      <c r="BE205" s="1"/>
      <c r="BG205" s="1"/>
      <c r="BH205" s="1"/>
      <c r="BI205" s="1"/>
      <c r="BJ205" s="1"/>
      <c r="BK205" s="1"/>
      <c r="BL205" s="1"/>
      <c r="BM205" s="1"/>
      <c r="BN205" s="1"/>
    </row>
    <row r="206" spans="31:66" x14ac:dyDescent="0.2">
      <c r="AE206" s="7"/>
      <c r="AF206" s="7"/>
      <c r="AG206" s="7"/>
      <c r="AH206" s="6"/>
      <c r="AI206" s="6"/>
      <c r="AJ206" s="6"/>
      <c r="AK206" s="6"/>
      <c r="AL206" s="6"/>
      <c r="AM206" s="6"/>
      <c r="AN206" s="6"/>
      <c r="AO206" s="6"/>
      <c r="AP206" s="6"/>
      <c r="AQ206" s="7"/>
      <c r="AR206" s="7"/>
      <c r="AS206" s="7"/>
      <c r="AT206" s="7"/>
      <c r="AU206" s="7"/>
      <c r="BE206" s="1"/>
      <c r="BG206" s="1"/>
      <c r="BH206" s="1"/>
      <c r="BI206" s="1"/>
      <c r="BJ206" s="1"/>
      <c r="BK206" s="1"/>
      <c r="BL206" s="1"/>
      <c r="BM206" s="1"/>
      <c r="BN206" s="1"/>
    </row>
    <row r="207" spans="31:66" x14ac:dyDescent="0.2">
      <c r="AE207" s="7"/>
      <c r="AF207" s="7"/>
      <c r="AG207" s="7"/>
      <c r="AH207" s="6"/>
      <c r="AI207" s="6"/>
      <c r="AJ207" s="6"/>
      <c r="AK207" s="6"/>
      <c r="AL207" s="6"/>
      <c r="AM207" s="6"/>
      <c r="AN207" s="6"/>
      <c r="AO207" s="6"/>
      <c r="AP207" s="6"/>
      <c r="AQ207" s="7"/>
      <c r="AR207" s="7"/>
      <c r="AS207" s="7"/>
      <c r="AT207" s="7"/>
      <c r="AU207" s="7"/>
      <c r="BE207" s="1"/>
      <c r="BG207" s="1"/>
      <c r="BH207" s="1"/>
      <c r="BI207" s="1"/>
      <c r="BJ207" s="1"/>
      <c r="BK207" s="1"/>
      <c r="BL207" s="1"/>
      <c r="BM207" s="1"/>
      <c r="BN207" s="1"/>
    </row>
    <row r="208" spans="31:66" x14ac:dyDescent="0.2">
      <c r="AE208" s="7"/>
      <c r="AF208" s="7"/>
      <c r="AG208" s="7"/>
      <c r="AH208" s="6"/>
      <c r="AI208" s="6"/>
      <c r="AJ208" s="6"/>
      <c r="AK208" s="6"/>
      <c r="AL208" s="6"/>
      <c r="AM208" s="6"/>
      <c r="AN208" s="6"/>
      <c r="AO208" s="6"/>
      <c r="AP208" s="6"/>
      <c r="AQ208" s="7"/>
      <c r="AR208" s="7"/>
      <c r="AS208" s="7"/>
      <c r="AT208" s="7"/>
      <c r="AU208" s="7"/>
      <c r="BE208" s="1"/>
      <c r="BG208" s="1"/>
      <c r="BH208" s="1"/>
      <c r="BI208" s="1"/>
      <c r="BJ208" s="1"/>
      <c r="BK208" s="1"/>
      <c r="BL208" s="1"/>
      <c r="BM208" s="1"/>
      <c r="BN208" s="1"/>
    </row>
    <row r="209" spans="31:66" x14ac:dyDescent="0.2">
      <c r="AE209" s="7"/>
      <c r="AF209" s="7"/>
      <c r="AG209" s="7"/>
      <c r="AH209" s="6"/>
      <c r="AI209" s="6"/>
      <c r="AJ209" s="6"/>
      <c r="AK209" s="6"/>
      <c r="AL209" s="6"/>
      <c r="AM209" s="6"/>
      <c r="AN209" s="6"/>
      <c r="AO209" s="6"/>
      <c r="AP209" s="6"/>
      <c r="AQ209" s="7"/>
      <c r="AR209" s="7"/>
      <c r="AS209" s="7"/>
      <c r="AT209" s="7"/>
      <c r="AU209" s="7"/>
      <c r="BE209" s="1"/>
      <c r="BG209" s="1"/>
      <c r="BH209" s="1"/>
      <c r="BI209" s="1"/>
      <c r="BJ209" s="1"/>
      <c r="BK209" s="1"/>
      <c r="BL209" s="1"/>
      <c r="BM209" s="1"/>
      <c r="BN209" s="1"/>
    </row>
    <row r="210" spans="31:66" x14ac:dyDescent="0.2">
      <c r="AE210" s="7"/>
      <c r="AF210" s="7"/>
      <c r="AG210" s="7"/>
      <c r="AH210" s="6"/>
      <c r="AI210" s="6"/>
      <c r="AJ210" s="6"/>
      <c r="AK210" s="6"/>
      <c r="AL210" s="6"/>
      <c r="AM210" s="6"/>
      <c r="AN210" s="6"/>
      <c r="AO210" s="6"/>
      <c r="AP210" s="6"/>
      <c r="AQ210" s="7"/>
      <c r="AR210" s="7"/>
      <c r="AS210" s="7"/>
      <c r="AT210" s="7"/>
      <c r="AU210" s="7"/>
      <c r="BE210" s="1"/>
      <c r="BG210" s="1"/>
      <c r="BH210" s="1"/>
      <c r="BI210" s="1"/>
      <c r="BJ210" s="1"/>
      <c r="BK210" s="1"/>
      <c r="BL210" s="1"/>
      <c r="BM210" s="1"/>
      <c r="BN210" s="1"/>
    </row>
    <row r="211" spans="31:66" x14ac:dyDescent="0.2">
      <c r="AE211" s="7"/>
      <c r="AF211" s="7"/>
      <c r="AG211" s="7"/>
      <c r="AH211" s="6"/>
      <c r="AI211" s="6"/>
      <c r="AJ211" s="6"/>
      <c r="AK211" s="6"/>
      <c r="AL211" s="6"/>
      <c r="AM211" s="6"/>
      <c r="AN211" s="6"/>
      <c r="AO211" s="6"/>
      <c r="AP211" s="6"/>
      <c r="AQ211" s="7"/>
      <c r="AR211" s="7"/>
      <c r="AS211" s="7"/>
      <c r="AT211" s="7"/>
      <c r="AU211" s="7"/>
      <c r="BE211" s="1"/>
      <c r="BG211" s="1"/>
      <c r="BH211" s="1"/>
      <c r="BI211" s="1"/>
      <c r="BJ211" s="1"/>
      <c r="BK211" s="1"/>
      <c r="BL211" s="1"/>
      <c r="BM211" s="1"/>
      <c r="BN211" s="1"/>
    </row>
    <row r="212" spans="31:66" x14ac:dyDescent="0.2">
      <c r="AE212" s="7"/>
      <c r="AF212" s="7"/>
      <c r="AG212" s="7"/>
      <c r="AH212" s="6"/>
      <c r="AI212" s="6"/>
      <c r="AJ212" s="6"/>
      <c r="AK212" s="6"/>
      <c r="AL212" s="6"/>
      <c r="AM212" s="6"/>
      <c r="AN212" s="6"/>
      <c r="AO212" s="6"/>
      <c r="AP212" s="6"/>
      <c r="AQ212" s="7"/>
      <c r="AR212" s="7"/>
      <c r="AS212" s="7"/>
      <c r="AT212" s="7"/>
      <c r="AU212" s="7"/>
      <c r="BE212" s="1"/>
      <c r="BG212" s="1"/>
      <c r="BH212" s="1"/>
      <c r="BI212" s="1"/>
      <c r="BJ212" s="1"/>
      <c r="BK212" s="1"/>
      <c r="BL212" s="1"/>
      <c r="BM212" s="1"/>
      <c r="BN212" s="1"/>
    </row>
    <row r="213" spans="31:66" x14ac:dyDescent="0.2">
      <c r="AE213" s="7"/>
      <c r="AF213" s="7"/>
      <c r="AG213" s="7"/>
      <c r="AH213" s="6"/>
      <c r="AI213" s="6"/>
      <c r="AJ213" s="6"/>
      <c r="AK213" s="6"/>
      <c r="AL213" s="6"/>
      <c r="AM213" s="6"/>
      <c r="AN213" s="6"/>
      <c r="AO213" s="6"/>
      <c r="AP213" s="6"/>
      <c r="AQ213" s="7"/>
      <c r="AR213" s="7"/>
      <c r="AS213" s="7"/>
      <c r="AT213" s="7"/>
      <c r="AU213" s="7"/>
      <c r="BE213" s="1"/>
      <c r="BG213" s="1"/>
      <c r="BH213" s="1"/>
      <c r="BI213" s="1"/>
      <c r="BJ213" s="1"/>
      <c r="BK213" s="1"/>
      <c r="BL213" s="1"/>
      <c r="BM213" s="1"/>
      <c r="BN213" s="1"/>
    </row>
    <row r="214" spans="31:66" x14ac:dyDescent="0.2">
      <c r="AE214" s="7"/>
      <c r="AF214" s="7"/>
      <c r="AG214" s="7"/>
      <c r="AH214" s="6"/>
      <c r="AI214" s="6"/>
      <c r="AJ214" s="6"/>
      <c r="AK214" s="6"/>
      <c r="AL214" s="6"/>
      <c r="AM214" s="6"/>
      <c r="AN214" s="6"/>
      <c r="AO214" s="6"/>
      <c r="AP214" s="6"/>
      <c r="AQ214" s="7"/>
      <c r="AR214" s="7"/>
      <c r="AS214" s="7"/>
      <c r="AT214" s="7"/>
      <c r="AU214" s="7"/>
      <c r="BE214" s="1"/>
      <c r="BG214" s="1"/>
      <c r="BH214" s="1"/>
      <c r="BI214" s="1"/>
      <c r="BJ214" s="1"/>
      <c r="BK214" s="1"/>
      <c r="BL214" s="1"/>
      <c r="BM214" s="1"/>
      <c r="BN214" s="1"/>
    </row>
    <row r="215" spans="31:66" x14ac:dyDescent="0.2">
      <c r="AE215" s="7"/>
      <c r="AF215" s="7"/>
      <c r="AG215" s="7"/>
      <c r="AH215" s="6"/>
      <c r="AI215" s="6"/>
      <c r="AJ215" s="6"/>
      <c r="AK215" s="6"/>
      <c r="AL215" s="6"/>
      <c r="AM215" s="6"/>
      <c r="AN215" s="6"/>
      <c r="AO215" s="6"/>
      <c r="AP215" s="6"/>
      <c r="AQ215" s="7"/>
      <c r="AR215" s="7"/>
      <c r="AS215" s="7"/>
      <c r="AT215" s="7"/>
      <c r="AU215" s="7"/>
      <c r="BE215" s="1"/>
      <c r="BG215" s="1"/>
      <c r="BH215" s="1"/>
      <c r="BI215" s="1"/>
      <c r="BJ215" s="1"/>
      <c r="BK215" s="1"/>
      <c r="BL215" s="1"/>
      <c r="BM215" s="1"/>
      <c r="BN215" s="1"/>
    </row>
    <row r="216" spans="31:66" x14ac:dyDescent="0.2">
      <c r="AE216" s="7"/>
      <c r="AF216" s="7"/>
      <c r="AG216" s="7"/>
      <c r="AH216" s="6"/>
      <c r="AI216" s="6"/>
      <c r="AJ216" s="6"/>
      <c r="AK216" s="6"/>
      <c r="AL216" s="6"/>
      <c r="AM216" s="6"/>
      <c r="AN216" s="6"/>
      <c r="AO216" s="6"/>
      <c r="AP216" s="6"/>
      <c r="AQ216" s="7"/>
      <c r="AR216" s="7"/>
      <c r="AS216" s="7"/>
      <c r="AT216" s="7"/>
      <c r="AU216" s="7"/>
      <c r="BE216" s="1"/>
      <c r="BG216" s="1"/>
      <c r="BH216" s="1"/>
      <c r="BI216" s="1"/>
      <c r="BJ216" s="1"/>
      <c r="BK216" s="1"/>
      <c r="BL216" s="1"/>
      <c r="BM216" s="1"/>
      <c r="BN216" s="1"/>
    </row>
    <row r="217" spans="31:66" x14ac:dyDescent="0.2">
      <c r="AE217" s="7"/>
      <c r="AF217" s="7"/>
      <c r="AG217" s="7"/>
      <c r="AH217" s="6"/>
      <c r="AI217" s="6"/>
      <c r="AJ217" s="6"/>
      <c r="AK217" s="6"/>
      <c r="AL217" s="6"/>
      <c r="AM217" s="6"/>
      <c r="AN217" s="6"/>
      <c r="AO217" s="6"/>
      <c r="AP217" s="6"/>
      <c r="AQ217" s="7"/>
      <c r="AR217" s="7"/>
      <c r="AS217" s="7"/>
      <c r="AT217" s="7"/>
      <c r="AU217" s="7"/>
      <c r="BE217" s="1"/>
      <c r="BG217" s="1"/>
      <c r="BH217" s="1"/>
      <c r="BI217" s="1"/>
      <c r="BJ217" s="1"/>
      <c r="BK217" s="1"/>
      <c r="BL217" s="1"/>
      <c r="BM217" s="1"/>
      <c r="BN217" s="1"/>
    </row>
    <row r="218" spans="31:66" x14ac:dyDescent="0.2">
      <c r="AE218" s="7"/>
      <c r="AF218" s="7"/>
      <c r="AG218" s="7"/>
      <c r="AH218" s="6"/>
      <c r="AI218" s="6"/>
      <c r="AJ218" s="6"/>
      <c r="AK218" s="6"/>
      <c r="AL218" s="6"/>
      <c r="AM218" s="6"/>
      <c r="AN218" s="6"/>
      <c r="AO218" s="6"/>
      <c r="AP218" s="6"/>
      <c r="AQ218" s="7"/>
      <c r="AR218" s="7"/>
      <c r="AS218" s="7"/>
      <c r="AT218" s="7"/>
      <c r="AU218" s="7"/>
      <c r="BE218" s="1"/>
      <c r="BG218" s="1"/>
      <c r="BH218" s="1"/>
      <c r="BI218" s="1"/>
      <c r="BJ218" s="1"/>
      <c r="BK218" s="1"/>
      <c r="BL218" s="1"/>
      <c r="BM218" s="1"/>
      <c r="BN218" s="1"/>
    </row>
    <row r="219" spans="31:66" x14ac:dyDescent="0.2">
      <c r="AE219" s="7"/>
      <c r="AF219" s="7"/>
      <c r="AG219" s="7"/>
      <c r="AH219" s="6"/>
      <c r="AI219" s="6"/>
      <c r="AJ219" s="6"/>
      <c r="AK219" s="6"/>
      <c r="AL219" s="6"/>
      <c r="AM219" s="6"/>
      <c r="AN219" s="6"/>
      <c r="AO219" s="6"/>
      <c r="AP219" s="6"/>
      <c r="AQ219" s="7"/>
      <c r="AR219" s="7"/>
      <c r="AS219" s="7"/>
      <c r="AT219" s="7"/>
      <c r="AU219" s="7"/>
      <c r="BE219" s="1"/>
      <c r="BG219" s="1"/>
      <c r="BH219" s="1"/>
      <c r="BI219" s="1"/>
      <c r="BJ219" s="1"/>
      <c r="BK219" s="1"/>
      <c r="BL219" s="1"/>
      <c r="BM219" s="1"/>
      <c r="BN219" s="1"/>
    </row>
    <row r="220" spans="31:66" x14ac:dyDescent="0.2">
      <c r="AE220" s="7"/>
      <c r="AF220" s="7"/>
      <c r="AG220" s="7"/>
      <c r="AH220" s="6"/>
      <c r="AI220" s="6"/>
      <c r="AJ220" s="6"/>
      <c r="AK220" s="6"/>
      <c r="AL220" s="6"/>
      <c r="AM220" s="6"/>
      <c r="AN220" s="6"/>
      <c r="AO220" s="6"/>
      <c r="AP220" s="6"/>
      <c r="AQ220" s="7"/>
      <c r="AR220" s="7"/>
      <c r="AS220" s="7"/>
      <c r="AT220" s="7"/>
      <c r="AU220" s="7"/>
      <c r="BE220" s="1"/>
      <c r="BG220" s="1"/>
      <c r="BH220" s="1"/>
      <c r="BI220" s="1"/>
      <c r="BJ220" s="1"/>
      <c r="BK220" s="1"/>
      <c r="BL220" s="1"/>
      <c r="BM220" s="1"/>
      <c r="BN220" s="1"/>
    </row>
    <row r="221" spans="31:66" x14ac:dyDescent="0.2">
      <c r="AE221" s="7"/>
      <c r="AF221" s="7"/>
      <c r="AG221" s="7"/>
      <c r="AH221" s="6"/>
      <c r="AI221" s="6"/>
      <c r="AJ221" s="6"/>
      <c r="AK221" s="6"/>
      <c r="AL221" s="6"/>
      <c r="AM221" s="6"/>
      <c r="AN221" s="6"/>
      <c r="AO221" s="6"/>
      <c r="AP221" s="6"/>
      <c r="AQ221" s="7"/>
      <c r="AR221" s="7"/>
      <c r="AS221" s="7"/>
      <c r="AT221" s="7"/>
      <c r="AU221" s="7"/>
      <c r="BE221" s="1"/>
      <c r="BG221" s="1"/>
      <c r="BH221" s="1"/>
      <c r="BI221" s="1"/>
      <c r="BJ221" s="1"/>
      <c r="BK221" s="1"/>
      <c r="BL221" s="1"/>
      <c r="BM221" s="1"/>
      <c r="BN221" s="1"/>
    </row>
    <row r="222" spans="31:66" x14ac:dyDescent="0.2">
      <c r="AE222" s="7"/>
      <c r="AF222" s="7"/>
      <c r="AG222" s="7"/>
      <c r="AH222" s="6"/>
      <c r="AI222" s="6"/>
      <c r="AJ222" s="6"/>
      <c r="AK222" s="6"/>
      <c r="AL222" s="6"/>
      <c r="AM222" s="6"/>
      <c r="AN222" s="6"/>
      <c r="AO222" s="6"/>
      <c r="AP222" s="6"/>
      <c r="AQ222" s="7"/>
      <c r="AR222" s="7"/>
      <c r="AS222" s="7"/>
      <c r="AT222" s="7"/>
      <c r="AU222" s="7"/>
      <c r="BE222" s="1"/>
      <c r="BG222" s="1"/>
      <c r="BH222" s="1"/>
      <c r="BI222" s="1"/>
      <c r="BJ222" s="1"/>
      <c r="BK222" s="1"/>
      <c r="BL222" s="1"/>
      <c r="BM222" s="1"/>
      <c r="BN222" s="1"/>
    </row>
    <row r="223" spans="31:66" x14ac:dyDescent="0.2">
      <c r="AE223" s="7"/>
      <c r="AF223" s="7"/>
      <c r="AG223" s="7"/>
      <c r="AH223" s="6"/>
      <c r="AI223" s="6"/>
      <c r="AJ223" s="6"/>
      <c r="AK223" s="6"/>
      <c r="AL223" s="6"/>
      <c r="AM223" s="6"/>
      <c r="AN223" s="6"/>
      <c r="AO223" s="6"/>
      <c r="AP223" s="6"/>
      <c r="AQ223" s="7"/>
      <c r="AR223" s="7"/>
      <c r="AS223" s="7"/>
      <c r="AT223" s="7"/>
      <c r="AU223" s="7"/>
      <c r="BE223" s="1"/>
      <c r="BG223" s="1"/>
      <c r="BH223" s="1"/>
      <c r="BI223" s="1"/>
      <c r="BJ223" s="1"/>
      <c r="BK223" s="1"/>
      <c r="BL223" s="1"/>
      <c r="BM223" s="1"/>
      <c r="BN223" s="1"/>
    </row>
    <row r="224" spans="31:66" x14ac:dyDescent="0.2">
      <c r="AE224" s="7"/>
      <c r="AF224" s="7"/>
      <c r="AG224" s="7"/>
      <c r="AH224" s="6"/>
      <c r="AI224" s="6"/>
      <c r="AJ224" s="6"/>
      <c r="AK224" s="6"/>
      <c r="AL224" s="6"/>
      <c r="AM224" s="6"/>
      <c r="AN224" s="6"/>
      <c r="AO224" s="6"/>
      <c r="AP224" s="6"/>
      <c r="AQ224" s="7"/>
      <c r="AR224" s="7"/>
      <c r="AS224" s="7"/>
      <c r="AT224" s="7"/>
      <c r="AU224" s="7"/>
      <c r="BE224" s="1"/>
      <c r="BG224" s="1"/>
      <c r="BH224" s="1"/>
      <c r="BI224" s="1"/>
      <c r="BJ224" s="1"/>
      <c r="BK224" s="1"/>
      <c r="BL224" s="1"/>
      <c r="BM224" s="1"/>
      <c r="BN224" s="1"/>
    </row>
    <row r="225" spans="31:66" x14ac:dyDescent="0.2">
      <c r="AE225" s="7"/>
      <c r="AF225" s="7"/>
      <c r="AG225" s="7"/>
      <c r="AH225" s="6"/>
      <c r="AI225" s="6"/>
      <c r="AJ225" s="6"/>
      <c r="AK225" s="6"/>
      <c r="AL225" s="6"/>
      <c r="AM225" s="6"/>
      <c r="AN225" s="6"/>
      <c r="AO225" s="6"/>
      <c r="AP225" s="6"/>
      <c r="AQ225" s="7"/>
      <c r="AR225" s="7"/>
      <c r="AS225" s="7"/>
      <c r="AT225" s="7"/>
      <c r="AU225" s="7"/>
      <c r="BE225" s="1"/>
      <c r="BG225" s="1"/>
      <c r="BH225" s="1"/>
      <c r="BI225" s="1"/>
      <c r="BJ225" s="1"/>
      <c r="BK225" s="1"/>
      <c r="BL225" s="1"/>
      <c r="BM225" s="1"/>
      <c r="BN225" s="1"/>
    </row>
    <row r="226" spans="31:66" x14ac:dyDescent="0.2">
      <c r="AE226" s="7"/>
      <c r="AF226" s="7"/>
      <c r="AG226" s="7"/>
      <c r="AH226" s="6"/>
      <c r="AI226" s="6"/>
      <c r="AJ226" s="6"/>
      <c r="AK226" s="6"/>
      <c r="AL226" s="6"/>
      <c r="AM226" s="6"/>
      <c r="AN226" s="6"/>
      <c r="AO226" s="6"/>
      <c r="AP226" s="6"/>
      <c r="AQ226" s="7"/>
      <c r="AR226" s="7"/>
      <c r="AS226" s="7"/>
      <c r="AT226" s="7"/>
      <c r="AU226" s="7"/>
      <c r="BE226" s="1"/>
      <c r="BG226" s="1"/>
      <c r="BH226" s="1"/>
      <c r="BI226" s="1"/>
      <c r="BJ226" s="1"/>
      <c r="BK226" s="1"/>
      <c r="BL226" s="1"/>
      <c r="BM226" s="1"/>
      <c r="BN226" s="1"/>
    </row>
    <row r="227" spans="31:66" x14ac:dyDescent="0.2">
      <c r="AE227" s="7"/>
      <c r="AF227" s="7"/>
      <c r="AG227" s="7"/>
      <c r="AH227" s="6"/>
      <c r="AI227" s="6"/>
      <c r="AJ227" s="6"/>
      <c r="AK227" s="6"/>
      <c r="AL227" s="6"/>
      <c r="AM227" s="6"/>
      <c r="AN227" s="6"/>
      <c r="AO227" s="6"/>
      <c r="AP227" s="6"/>
      <c r="AQ227" s="7"/>
      <c r="AR227" s="7"/>
      <c r="AS227" s="7"/>
      <c r="AT227" s="7"/>
      <c r="AU227" s="7"/>
      <c r="BE227" s="1"/>
      <c r="BG227" s="1"/>
      <c r="BH227" s="1"/>
      <c r="BI227" s="1"/>
      <c r="BJ227" s="1"/>
      <c r="BK227" s="1"/>
      <c r="BL227" s="1"/>
      <c r="BM227" s="1"/>
      <c r="BN227" s="1"/>
    </row>
    <row r="228" spans="31:66" x14ac:dyDescent="0.2">
      <c r="AE228" s="7"/>
      <c r="AF228" s="7"/>
      <c r="AG228" s="7"/>
      <c r="AH228" s="6"/>
      <c r="AI228" s="6"/>
      <c r="AJ228" s="6"/>
      <c r="AK228" s="6"/>
      <c r="AL228" s="6"/>
      <c r="AM228" s="6"/>
      <c r="AN228" s="6"/>
      <c r="AO228" s="6"/>
      <c r="AP228" s="6"/>
      <c r="AQ228" s="7"/>
      <c r="AR228" s="7"/>
      <c r="AS228" s="7"/>
      <c r="AT228" s="7"/>
      <c r="AU228" s="7"/>
      <c r="BE228" s="1"/>
      <c r="BG228" s="1"/>
      <c r="BH228" s="1"/>
      <c r="BI228" s="1"/>
      <c r="BJ228" s="1"/>
      <c r="BK228" s="1"/>
      <c r="BL228" s="1"/>
      <c r="BM228" s="1"/>
      <c r="BN228" s="1"/>
    </row>
    <row r="229" spans="31:66" x14ac:dyDescent="0.2">
      <c r="AE229" s="7"/>
      <c r="AF229" s="7"/>
      <c r="AG229" s="7"/>
      <c r="AH229" s="6"/>
      <c r="AI229" s="6"/>
      <c r="AJ229" s="6"/>
      <c r="AK229" s="6"/>
      <c r="AL229" s="6"/>
      <c r="AM229" s="6"/>
      <c r="AN229" s="6"/>
      <c r="AO229" s="6"/>
      <c r="AP229" s="6"/>
      <c r="AQ229" s="7"/>
      <c r="AR229" s="7"/>
      <c r="AS229" s="7"/>
      <c r="AT229" s="7"/>
      <c r="AU229" s="7"/>
      <c r="BE229" s="1"/>
      <c r="BG229" s="1"/>
      <c r="BH229" s="1"/>
      <c r="BI229" s="1"/>
      <c r="BJ229" s="1"/>
      <c r="BK229" s="1"/>
      <c r="BL229" s="1"/>
      <c r="BM229" s="1"/>
      <c r="BN229" s="1"/>
    </row>
    <row r="230" spans="31:66" x14ac:dyDescent="0.2">
      <c r="AE230" s="7"/>
      <c r="AF230" s="7"/>
      <c r="AG230" s="7"/>
      <c r="AH230" s="6"/>
      <c r="AI230" s="6"/>
      <c r="AJ230" s="6"/>
      <c r="AK230" s="6"/>
      <c r="AL230" s="6"/>
      <c r="AM230" s="6"/>
      <c r="AN230" s="6"/>
      <c r="AO230" s="6"/>
      <c r="AP230" s="6"/>
      <c r="AQ230" s="7"/>
      <c r="AR230" s="7"/>
      <c r="AS230" s="7"/>
      <c r="AT230" s="7"/>
      <c r="AU230" s="7"/>
      <c r="BE230" s="1"/>
      <c r="BG230" s="1"/>
      <c r="BH230" s="1"/>
      <c r="BI230" s="1"/>
      <c r="BJ230" s="1"/>
      <c r="BK230" s="1"/>
      <c r="BL230" s="1"/>
      <c r="BM230" s="1"/>
      <c r="BN230" s="1"/>
    </row>
    <row r="231" spans="31:66" x14ac:dyDescent="0.2">
      <c r="AE231" s="7"/>
      <c r="AF231" s="7"/>
      <c r="AG231" s="7"/>
      <c r="AH231" s="6"/>
      <c r="AI231" s="6"/>
      <c r="AJ231" s="6"/>
      <c r="AK231" s="6"/>
      <c r="AL231" s="6"/>
      <c r="AM231" s="6"/>
      <c r="AN231" s="6"/>
      <c r="AO231" s="6"/>
      <c r="AP231" s="6"/>
      <c r="AQ231" s="7"/>
      <c r="AR231" s="7"/>
      <c r="AS231" s="7"/>
      <c r="AT231" s="7"/>
      <c r="AU231" s="7"/>
      <c r="BE231" s="1"/>
      <c r="BG231" s="1"/>
      <c r="BH231" s="1"/>
      <c r="BI231" s="1"/>
      <c r="BJ231" s="1"/>
      <c r="BK231" s="1"/>
      <c r="BL231" s="1"/>
      <c r="BM231" s="1"/>
      <c r="BN231" s="1"/>
    </row>
    <row r="232" spans="31:66" x14ac:dyDescent="0.2">
      <c r="AE232" s="7"/>
      <c r="AF232" s="7"/>
      <c r="AG232" s="7"/>
      <c r="AH232" s="6"/>
      <c r="AI232" s="6"/>
      <c r="AJ232" s="6"/>
      <c r="AK232" s="6"/>
      <c r="AL232" s="6"/>
      <c r="AM232" s="6"/>
      <c r="AN232" s="6"/>
      <c r="AO232" s="6"/>
      <c r="AP232" s="6"/>
      <c r="AQ232" s="7"/>
      <c r="AR232" s="7"/>
      <c r="AS232" s="7"/>
      <c r="AT232" s="7"/>
      <c r="AU232" s="7"/>
      <c r="BE232" s="1"/>
      <c r="BG232" s="1"/>
      <c r="BH232" s="1"/>
      <c r="BI232" s="1"/>
      <c r="BJ232" s="1"/>
      <c r="BK232" s="1"/>
      <c r="BL232" s="1"/>
      <c r="BM232" s="1"/>
      <c r="BN232" s="1"/>
    </row>
    <row r="233" spans="31:66" x14ac:dyDescent="0.2">
      <c r="AE233" s="7"/>
      <c r="AF233" s="7"/>
      <c r="AG233" s="7"/>
      <c r="AH233" s="6"/>
      <c r="AI233" s="6"/>
      <c r="AJ233" s="6"/>
      <c r="AK233" s="6"/>
      <c r="AL233" s="6"/>
      <c r="AM233" s="6"/>
      <c r="AN233" s="6"/>
      <c r="AO233" s="6"/>
      <c r="AP233" s="6"/>
      <c r="AQ233" s="7"/>
      <c r="AR233" s="7"/>
      <c r="AS233" s="7"/>
      <c r="AT233" s="7"/>
      <c r="AU233" s="7"/>
      <c r="BE233" s="1"/>
      <c r="BG233" s="1"/>
      <c r="BH233" s="1"/>
      <c r="BI233" s="1"/>
      <c r="BJ233" s="1"/>
      <c r="BK233" s="1"/>
      <c r="BL233" s="1"/>
      <c r="BM233" s="1"/>
      <c r="BN233" s="1"/>
    </row>
    <row r="234" spans="31:66" x14ac:dyDescent="0.2">
      <c r="AE234" s="7"/>
      <c r="AF234" s="7"/>
      <c r="AG234" s="7"/>
      <c r="AH234" s="6"/>
      <c r="AI234" s="6"/>
      <c r="AJ234" s="6"/>
      <c r="AK234" s="6"/>
      <c r="AL234" s="6"/>
      <c r="AM234" s="6"/>
      <c r="AN234" s="6"/>
      <c r="AO234" s="6"/>
      <c r="AP234" s="6"/>
      <c r="AQ234" s="7"/>
      <c r="AR234" s="7"/>
      <c r="AS234" s="7"/>
      <c r="AT234" s="7"/>
      <c r="AU234" s="7"/>
      <c r="BE234" s="1"/>
      <c r="BG234" s="1"/>
      <c r="BH234" s="1"/>
      <c r="BI234" s="1"/>
      <c r="BJ234" s="1"/>
      <c r="BK234" s="1"/>
      <c r="BL234" s="1"/>
      <c r="BM234" s="1"/>
      <c r="BN234" s="1"/>
    </row>
    <row r="235" spans="31:66" x14ac:dyDescent="0.2">
      <c r="AE235" s="7"/>
      <c r="AF235" s="7"/>
      <c r="AG235" s="7"/>
      <c r="AH235" s="6"/>
      <c r="AI235" s="6"/>
      <c r="AJ235" s="6"/>
      <c r="AK235" s="6"/>
      <c r="AL235" s="6"/>
      <c r="AM235" s="6"/>
      <c r="AN235" s="6"/>
      <c r="AO235" s="6"/>
      <c r="AP235" s="6"/>
      <c r="AQ235" s="7"/>
      <c r="AR235" s="7"/>
      <c r="AS235" s="7"/>
      <c r="AT235" s="7"/>
      <c r="AU235" s="7"/>
      <c r="BE235" s="1"/>
      <c r="BG235" s="1"/>
      <c r="BH235" s="1"/>
      <c r="BI235" s="1"/>
      <c r="BJ235" s="1"/>
      <c r="BK235" s="1"/>
      <c r="BL235" s="1"/>
      <c r="BM235" s="1"/>
      <c r="BN235" s="1"/>
    </row>
    <row r="236" spans="31:66" x14ac:dyDescent="0.2">
      <c r="AE236" s="7"/>
      <c r="AF236" s="7"/>
      <c r="AG236" s="7"/>
      <c r="AH236" s="6"/>
      <c r="AI236" s="6"/>
      <c r="AJ236" s="6"/>
      <c r="AK236" s="6"/>
      <c r="AL236" s="6"/>
      <c r="AM236" s="6"/>
      <c r="AN236" s="6"/>
      <c r="AO236" s="6"/>
      <c r="AP236" s="6"/>
      <c r="AQ236" s="7"/>
      <c r="AR236" s="7"/>
      <c r="AS236" s="7"/>
      <c r="AT236" s="7"/>
      <c r="AU236" s="7"/>
      <c r="BE236" s="1"/>
      <c r="BG236" s="1"/>
      <c r="BH236" s="1"/>
      <c r="BI236" s="1"/>
      <c r="BJ236" s="1"/>
      <c r="BK236" s="1"/>
      <c r="BL236" s="1"/>
      <c r="BM236" s="1"/>
      <c r="BN236" s="1"/>
    </row>
    <row r="237" spans="31:66" x14ac:dyDescent="0.2">
      <c r="AE237" s="7"/>
      <c r="AF237" s="7"/>
      <c r="AG237" s="7"/>
      <c r="AH237" s="6"/>
      <c r="AI237" s="6"/>
      <c r="AJ237" s="6"/>
      <c r="AK237" s="6"/>
      <c r="AL237" s="6"/>
      <c r="AM237" s="6"/>
      <c r="AN237" s="6"/>
      <c r="AO237" s="6"/>
      <c r="AP237" s="6"/>
      <c r="AQ237" s="7"/>
      <c r="AR237" s="7"/>
      <c r="AS237" s="7"/>
      <c r="AT237" s="7"/>
      <c r="AU237" s="7"/>
      <c r="BE237" s="1"/>
      <c r="BG237" s="1"/>
      <c r="BH237" s="1"/>
      <c r="BI237" s="1"/>
      <c r="BJ237" s="1"/>
      <c r="BK237" s="1"/>
      <c r="BL237" s="1"/>
      <c r="BM237" s="1"/>
      <c r="BN237" s="1"/>
    </row>
    <row r="238" spans="31:66" x14ac:dyDescent="0.2">
      <c r="AE238" s="7"/>
      <c r="AF238" s="7"/>
      <c r="AG238" s="7"/>
      <c r="AH238" s="6"/>
      <c r="AI238" s="6"/>
      <c r="AJ238" s="6"/>
      <c r="AK238" s="6"/>
      <c r="AL238" s="6"/>
      <c r="AM238" s="6"/>
      <c r="AN238" s="6"/>
      <c r="AO238" s="6"/>
      <c r="AP238" s="6"/>
      <c r="AQ238" s="7"/>
      <c r="AR238" s="7"/>
      <c r="AS238" s="7"/>
      <c r="AT238" s="7"/>
      <c r="AU238" s="7"/>
      <c r="BE238" s="1"/>
      <c r="BG238" s="1"/>
      <c r="BH238" s="1"/>
      <c r="BI238" s="1"/>
      <c r="BJ238" s="1"/>
      <c r="BK238" s="1"/>
      <c r="BL238" s="1"/>
      <c r="BM238" s="1"/>
      <c r="BN238" s="1"/>
    </row>
    <row r="239" spans="31:66" x14ac:dyDescent="0.2">
      <c r="AE239" s="7"/>
      <c r="AF239" s="7"/>
      <c r="AG239" s="7"/>
      <c r="AH239" s="6"/>
      <c r="AI239" s="6"/>
      <c r="AJ239" s="6"/>
      <c r="AK239" s="6"/>
      <c r="AL239" s="6"/>
      <c r="AM239" s="6"/>
      <c r="AN239" s="6"/>
      <c r="AO239" s="6"/>
      <c r="AP239" s="6"/>
      <c r="AQ239" s="7"/>
      <c r="AR239" s="7"/>
      <c r="AS239" s="7"/>
      <c r="AT239" s="7"/>
      <c r="AU239" s="7"/>
      <c r="BE239" s="1"/>
      <c r="BG239" s="1"/>
      <c r="BH239" s="1"/>
      <c r="BI239" s="1"/>
      <c r="BJ239" s="1"/>
      <c r="BK239" s="1"/>
      <c r="BL239" s="1"/>
      <c r="BM239" s="1"/>
      <c r="BN239" s="1"/>
    </row>
    <row r="240" spans="31:66" x14ac:dyDescent="0.2">
      <c r="AE240" s="7"/>
      <c r="AF240" s="7"/>
      <c r="AG240" s="7"/>
      <c r="AH240" s="6"/>
      <c r="AI240" s="6"/>
      <c r="AJ240" s="6"/>
      <c r="AK240" s="6"/>
      <c r="AL240" s="6"/>
      <c r="AM240" s="6"/>
      <c r="AN240" s="6"/>
      <c r="AO240" s="6"/>
      <c r="AP240" s="6"/>
      <c r="AQ240" s="7"/>
      <c r="AR240" s="7"/>
      <c r="AS240" s="7"/>
      <c r="AT240" s="7"/>
      <c r="AU240" s="7"/>
      <c r="BE240" s="1"/>
      <c r="BG240" s="1"/>
      <c r="BH240" s="1"/>
      <c r="BI240" s="1"/>
      <c r="BJ240" s="1"/>
      <c r="BK240" s="1"/>
      <c r="BL240" s="1"/>
      <c r="BM240" s="1"/>
      <c r="BN240" s="1"/>
    </row>
    <row r="241" spans="31:66" x14ac:dyDescent="0.2">
      <c r="AE241" s="7"/>
      <c r="AF241" s="7"/>
      <c r="AG241" s="7"/>
      <c r="AH241" s="6"/>
      <c r="AI241" s="6"/>
      <c r="AJ241" s="6"/>
      <c r="AK241" s="6"/>
      <c r="AL241" s="6"/>
      <c r="AM241" s="6"/>
      <c r="AN241" s="6"/>
      <c r="AO241" s="6"/>
      <c r="AP241" s="6"/>
      <c r="AQ241" s="7"/>
      <c r="AR241" s="7"/>
      <c r="AS241" s="7"/>
      <c r="AT241" s="7"/>
      <c r="AU241" s="7"/>
      <c r="BE241" s="1"/>
      <c r="BG241" s="1"/>
      <c r="BH241" s="1"/>
      <c r="BI241" s="1"/>
      <c r="BJ241" s="1"/>
      <c r="BK241" s="1"/>
      <c r="BL241" s="1"/>
      <c r="BM241" s="1"/>
      <c r="BN241" s="1"/>
    </row>
    <row r="242" spans="31:66" x14ac:dyDescent="0.2">
      <c r="AE242" s="7"/>
      <c r="AF242" s="7"/>
      <c r="AG242" s="7"/>
      <c r="AH242" s="6"/>
      <c r="AI242" s="6"/>
      <c r="AJ242" s="6"/>
      <c r="AK242" s="6"/>
      <c r="AL242" s="6"/>
      <c r="AM242" s="6"/>
      <c r="AN242" s="6"/>
      <c r="AO242" s="6"/>
      <c r="AP242" s="6"/>
      <c r="AQ242" s="7"/>
      <c r="AR242" s="7"/>
      <c r="AS242" s="7"/>
      <c r="AT242" s="7"/>
      <c r="AU242" s="7"/>
      <c r="BE242" s="1"/>
      <c r="BG242" s="1"/>
      <c r="BH242" s="1"/>
      <c r="BI242" s="1"/>
      <c r="BJ242" s="1"/>
      <c r="BK242" s="1"/>
      <c r="BL242" s="1"/>
      <c r="BM242" s="1"/>
      <c r="BN242" s="1"/>
    </row>
    <row r="243" spans="31:66" x14ac:dyDescent="0.2">
      <c r="AE243" s="7"/>
      <c r="AF243" s="7"/>
      <c r="AG243" s="7"/>
      <c r="AH243" s="6"/>
      <c r="AI243" s="6"/>
      <c r="AJ243" s="6"/>
      <c r="AK243" s="6"/>
      <c r="AL243" s="6"/>
      <c r="AM243" s="6"/>
      <c r="AN243" s="6"/>
      <c r="AO243" s="6"/>
      <c r="AP243" s="6"/>
      <c r="AQ243" s="7"/>
      <c r="AR243" s="7"/>
      <c r="AS243" s="7"/>
      <c r="AT243" s="7"/>
      <c r="AU243" s="7"/>
      <c r="BE243" s="1"/>
      <c r="BG243" s="1"/>
      <c r="BH243" s="1"/>
      <c r="BI243" s="1"/>
      <c r="BJ243" s="1"/>
      <c r="BK243" s="1"/>
      <c r="BL243" s="1"/>
      <c r="BM243" s="1"/>
      <c r="BN243" s="1"/>
    </row>
    <row r="244" spans="31:66" x14ac:dyDescent="0.2">
      <c r="AE244" s="7"/>
      <c r="AF244" s="7"/>
      <c r="AG244" s="7"/>
      <c r="AH244" s="6"/>
      <c r="AI244" s="6"/>
      <c r="AJ244" s="6"/>
      <c r="AK244" s="6"/>
      <c r="AL244" s="6"/>
      <c r="AM244" s="6"/>
      <c r="AN244" s="6"/>
      <c r="AO244" s="6"/>
      <c r="AP244" s="6"/>
      <c r="AQ244" s="7"/>
      <c r="AR244" s="7"/>
      <c r="AS244" s="7"/>
      <c r="AT244" s="7"/>
      <c r="AU244" s="7"/>
      <c r="BE244" s="1"/>
      <c r="BG244" s="1"/>
      <c r="BH244" s="1"/>
      <c r="BI244" s="1"/>
      <c r="BJ244" s="1"/>
      <c r="BK244" s="1"/>
      <c r="BL244" s="1"/>
      <c r="BM244" s="1"/>
      <c r="BN244" s="1"/>
    </row>
    <row r="245" spans="31:66" x14ac:dyDescent="0.2">
      <c r="AE245" s="7"/>
      <c r="AF245" s="7"/>
      <c r="AG245" s="7"/>
      <c r="AH245" s="6"/>
      <c r="AI245" s="6"/>
      <c r="AJ245" s="6"/>
      <c r="AK245" s="6"/>
      <c r="AL245" s="6"/>
      <c r="AM245" s="6"/>
      <c r="AN245" s="6"/>
      <c r="AO245" s="6"/>
      <c r="AP245" s="6"/>
      <c r="AQ245" s="7"/>
      <c r="AR245" s="7"/>
      <c r="AS245" s="7"/>
      <c r="AT245" s="7"/>
      <c r="AU245" s="7"/>
      <c r="BE245" s="1"/>
      <c r="BG245" s="1"/>
      <c r="BH245" s="1"/>
      <c r="BI245" s="1"/>
      <c r="BJ245" s="1"/>
      <c r="BK245" s="1"/>
      <c r="BL245" s="1"/>
      <c r="BM245" s="1"/>
      <c r="BN245" s="1"/>
    </row>
    <row r="246" spans="31:66" x14ac:dyDescent="0.2">
      <c r="AE246" s="7"/>
      <c r="AF246" s="7"/>
      <c r="AG246" s="7"/>
      <c r="AH246" s="6"/>
      <c r="AI246" s="6"/>
      <c r="AJ246" s="6"/>
      <c r="AK246" s="6"/>
      <c r="AL246" s="6"/>
      <c r="AM246" s="6"/>
      <c r="AN246" s="6"/>
      <c r="AO246" s="6"/>
      <c r="AP246" s="6"/>
      <c r="AQ246" s="7"/>
      <c r="AR246" s="7"/>
      <c r="AS246" s="7"/>
      <c r="AT246" s="7"/>
      <c r="AU246" s="7"/>
      <c r="BE246" s="1"/>
      <c r="BG246" s="1"/>
      <c r="BH246" s="1"/>
      <c r="BI246" s="1"/>
      <c r="BJ246" s="1"/>
      <c r="BK246" s="1"/>
      <c r="BL246" s="1"/>
      <c r="BM246" s="1"/>
      <c r="BN246" s="1"/>
    </row>
    <row r="247" spans="31:66" x14ac:dyDescent="0.2">
      <c r="AE247" s="7"/>
      <c r="AF247" s="7"/>
      <c r="AG247" s="7"/>
      <c r="AH247" s="6"/>
      <c r="AI247" s="6"/>
      <c r="AJ247" s="6"/>
      <c r="AK247" s="6"/>
      <c r="AL247" s="6"/>
      <c r="AM247" s="6"/>
      <c r="AN247" s="6"/>
      <c r="AO247" s="6"/>
      <c r="AP247" s="6"/>
      <c r="AQ247" s="7"/>
      <c r="AR247" s="7"/>
      <c r="AS247" s="7"/>
      <c r="AT247" s="7"/>
      <c r="AU247" s="7"/>
      <c r="BE247" s="1"/>
      <c r="BG247" s="1"/>
      <c r="BH247" s="1"/>
      <c r="BI247" s="1"/>
      <c r="BJ247" s="1"/>
      <c r="BK247" s="1"/>
      <c r="BL247" s="1"/>
      <c r="BM247" s="1"/>
      <c r="BN247" s="1"/>
    </row>
    <row r="248" spans="31:66" x14ac:dyDescent="0.2">
      <c r="AE248" s="7"/>
      <c r="AF248" s="7"/>
      <c r="AG248" s="7"/>
      <c r="AH248" s="6"/>
      <c r="AI248" s="6"/>
      <c r="AJ248" s="6"/>
      <c r="AK248" s="6"/>
      <c r="AL248" s="6"/>
      <c r="AM248" s="6"/>
      <c r="AN248" s="6"/>
      <c r="AO248" s="6"/>
      <c r="AP248" s="6"/>
      <c r="AQ248" s="7"/>
      <c r="AR248" s="7"/>
      <c r="AS248" s="7"/>
      <c r="AT248" s="7"/>
      <c r="AU248" s="7"/>
      <c r="BE248" s="1"/>
      <c r="BG248" s="1"/>
      <c r="BH248" s="1"/>
      <c r="BI248" s="1"/>
      <c r="BJ248" s="1"/>
      <c r="BK248" s="1"/>
      <c r="BL248" s="1"/>
      <c r="BM248" s="1"/>
      <c r="BN248" s="1"/>
    </row>
    <row r="249" spans="31:66" x14ac:dyDescent="0.2">
      <c r="AE249" s="7"/>
      <c r="AF249" s="7"/>
      <c r="AG249" s="7"/>
      <c r="AH249" s="6"/>
      <c r="AI249" s="6"/>
      <c r="AJ249" s="6"/>
      <c r="AK249" s="6"/>
      <c r="AL249" s="6"/>
      <c r="AM249" s="6"/>
      <c r="AN249" s="6"/>
      <c r="AO249" s="6"/>
      <c r="AP249" s="6"/>
      <c r="AQ249" s="7"/>
      <c r="AR249" s="7"/>
      <c r="AS249" s="7"/>
      <c r="AT249" s="7"/>
      <c r="AU249" s="7"/>
      <c r="BE249" s="1"/>
      <c r="BG249" s="1"/>
      <c r="BH249" s="1"/>
      <c r="BI249" s="1"/>
      <c r="BJ249" s="1"/>
      <c r="BK249" s="1"/>
      <c r="BL249" s="1"/>
      <c r="BM249" s="1"/>
      <c r="BN249" s="1"/>
    </row>
    <row r="250" spans="31:66" x14ac:dyDescent="0.2">
      <c r="AE250" s="7"/>
      <c r="AF250" s="7"/>
      <c r="AG250" s="7"/>
      <c r="AH250" s="6"/>
      <c r="AI250" s="6"/>
      <c r="AJ250" s="6"/>
      <c r="AK250" s="6"/>
      <c r="AL250" s="6"/>
      <c r="AM250" s="6"/>
      <c r="AN250" s="6"/>
      <c r="AO250" s="6"/>
      <c r="AP250" s="6"/>
      <c r="AQ250" s="7"/>
      <c r="AR250" s="7"/>
      <c r="AS250" s="7"/>
      <c r="AT250" s="7"/>
      <c r="AU250" s="7"/>
      <c r="BE250" s="1"/>
      <c r="BG250" s="1"/>
      <c r="BH250" s="1"/>
      <c r="BI250" s="1"/>
      <c r="BJ250" s="1"/>
      <c r="BK250" s="1"/>
      <c r="BL250" s="1"/>
      <c r="BM250" s="1"/>
      <c r="BN250" s="1"/>
    </row>
    <row r="251" spans="31:66" x14ac:dyDescent="0.2">
      <c r="AE251" s="7"/>
      <c r="AF251" s="7"/>
      <c r="AG251" s="7"/>
      <c r="AH251" s="6"/>
      <c r="AI251" s="6"/>
      <c r="AJ251" s="6"/>
      <c r="AK251" s="6"/>
      <c r="AL251" s="6"/>
      <c r="AM251" s="6"/>
      <c r="AN251" s="6"/>
      <c r="AO251" s="6"/>
      <c r="AP251" s="6"/>
      <c r="AQ251" s="7"/>
      <c r="AR251" s="7"/>
      <c r="AS251" s="7"/>
      <c r="AT251" s="7"/>
      <c r="AU251" s="7"/>
      <c r="BE251" s="1"/>
      <c r="BG251" s="1"/>
      <c r="BH251" s="1"/>
      <c r="BI251" s="1"/>
      <c r="BJ251" s="1"/>
      <c r="BK251" s="1"/>
      <c r="BL251" s="1"/>
      <c r="BM251" s="1"/>
      <c r="BN251" s="1"/>
    </row>
    <row r="252" spans="31:66" x14ac:dyDescent="0.2">
      <c r="AE252" s="7"/>
      <c r="AF252" s="7"/>
      <c r="AG252" s="7"/>
      <c r="AH252" s="6"/>
      <c r="AI252" s="6"/>
      <c r="AJ252" s="6"/>
      <c r="AK252" s="6"/>
      <c r="AL252" s="6"/>
      <c r="AM252" s="6"/>
      <c r="AN252" s="6"/>
      <c r="AO252" s="6"/>
      <c r="AP252" s="6"/>
      <c r="AQ252" s="7"/>
      <c r="AR252" s="7"/>
      <c r="AS252" s="7"/>
      <c r="AT252" s="7"/>
      <c r="AU252" s="7"/>
      <c r="BE252" s="1"/>
      <c r="BG252" s="1"/>
      <c r="BH252" s="1"/>
      <c r="BI252" s="1"/>
      <c r="BJ252" s="1"/>
      <c r="BK252" s="1"/>
      <c r="BL252" s="1"/>
      <c r="BM252" s="1"/>
      <c r="BN252" s="1"/>
    </row>
    <row r="253" spans="31:66" x14ac:dyDescent="0.2">
      <c r="AE253" s="7"/>
      <c r="AF253" s="7"/>
      <c r="AG253" s="7"/>
      <c r="AH253" s="6"/>
      <c r="AI253" s="6"/>
      <c r="AJ253" s="6"/>
      <c r="AK253" s="6"/>
      <c r="AL253" s="6"/>
      <c r="AM253" s="6"/>
      <c r="AN253" s="6"/>
      <c r="AO253" s="6"/>
      <c r="AP253" s="6"/>
      <c r="AQ253" s="7"/>
      <c r="AR253" s="7"/>
      <c r="AS253" s="7"/>
      <c r="AT253" s="7"/>
      <c r="AU253" s="7"/>
      <c r="BE253" s="1"/>
      <c r="BG253" s="1"/>
      <c r="BH253" s="1"/>
      <c r="BI253" s="1"/>
      <c r="BJ253" s="1"/>
      <c r="BK253" s="1"/>
      <c r="BL253" s="1"/>
      <c r="BM253" s="1"/>
      <c r="BN253" s="1"/>
    </row>
    <row r="254" spans="31:66" x14ac:dyDescent="0.2">
      <c r="AE254" s="7"/>
      <c r="AF254" s="7"/>
      <c r="AG254" s="7"/>
      <c r="AH254" s="6"/>
      <c r="AI254" s="6"/>
      <c r="AJ254" s="6"/>
      <c r="AK254" s="6"/>
      <c r="AL254" s="6"/>
      <c r="AM254" s="6"/>
      <c r="AN254" s="6"/>
      <c r="AO254" s="6"/>
      <c r="AP254" s="6"/>
      <c r="AQ254" s="7"/>
      <c r="AR254" s="7"/>
      <c r="AS254" s="7"/>
      <c r="AT254" s="7"/>
      <c r="AU254" s="7"/>
      <c r="BE254" s="1"/>
      <c r="BG254" s="1"/>
      <c r="BH254" s="1"/>
      <c r="BI254" s="1"/>
      <c r="BJ254" s="1"/>
      <c r="BK254" s="1"/>
      <c r="BL254" s="1"/>
      <c r="BM254" s="1"/>
      <c r="BN254" s="1"/>
    </row>
    <row r="255" spans="31:66" x14ac:dyDescent="0.2">
      <c r="AE255" s="7"/>
      <c r="AF255" s="7"/>
      <c r="AG255" s="7"/>
      <c r="AH255" s="6"/>
      <c r="AI255" s="6"/>
      <c r="AJ255" s="6"/>
      <c r="AK255" s="6"/>
      <c r="AL255" s="6"/>
      <c r="AM255" s="6"/>
      <c r="AN255" s="6"/>
      <c r="AO255" s="6"/>
      <c r="AP255" s="6"/>
      <c r="AQ255" s="7"/>
      <c r="AR255" s="7"/>
      <c r="AS255" s="7"/>
      <c r="AT255" s="7"/>
      <c r="AU255" s="7"/>
      <c r="BE255" s="1"/>
      <c r="BG255" s="1"/>
      <c r="BH255" s="1"/>
      <c r="BI255" s="1"/>
      <c r="BJ255" s="1"/>
      <c r="BK255" s="1"/>
      <c r="BL255" s="1"/>
      <c r="BM255" s="1"/>
      <c r="BN255" s="1"/>
    </row>
    <row r="256" spans="31:66" x14ac:dyDescent="0.2">
      <c r="AE256" s="7"/>
      <c r="AF256" s="7"/>
      <c r="AG256" s="7"/>
      <c r="AH256" s="6"/>
      <c r="AI256" s="6"/>
      <c r="AJ256" s="6"/>
      <c r="AK256" s="6"/>
      <c r="AL256" s="6"/>
      <c r="AM256" s="6"/>
      <c r="AN256" s="6"/>
      <c r="AO256" s="6"/>
      <c r="AP256" s="6"/>
      <c r="AQ256" s="7"/>
      <c r="AR256" s="7"/>
      <c r="AS256" s="7"/>
      <c r="AT256" s="7"/>
      <c r="AU256" s="7"/>
      <c r="BE256" s="1"/>
      <c r="BG256" s="1"/>
      <c r="BH256" s="1"/>
      <c r="BI256" s="1"/>
      <c r="BJ256" s="1"/>
      <c r="BK256" s="1"/>
      <c r="BL256" s="1"/>
      <c r="BM256" s="1"/>
      <c r="BN256" s="1"/>
    </row>
    <row r="257" spans="31:66" x14ac:dyDescent="0.2">
      <c r="AE257" s="7"/>
      <c r="AF257" s="7"/>
      <c r="AG257" s="7"/>
      <c r="AH257" s="6"/>
      <c r="AI257" s="6"/>
      <c r="AJ257" s="6"/>
      <c r="AK257" s="6"/>
      <c r="AL257" s="6"/>
      <c r="AM257" s="6"/>
      <c r="AN257" s="6"/>
      <c r="AO257" s="6"/>
      <c r="AP257" s="6"/>
      <c r="AQ257" s="7"/>
      <c r="AR257" s="7"/>
      <c r="AS257" s="7"/>
      <c r="AT257" s="7"/>
      <c r="AU257" s="7"/>
      <c r="BE257" s="1"/>
      <c r="BG257" s="1"/>
      <c r="BH257" s="1"/>
      <c r="BI257" s="1"/>
      <c r="BJ257" s="1"/>
      <c r="BK257" s="1"/>
      <c r="BL257" s="1"/>
      <c r="BM257" s="1"/>
      <c r="BN257" s="1"/>
    </row>
    <row r="258" spans="31:66" x14ac:dyDescent="0.2">
      <c r="AE258" s="7"/>
      <c r="AF258" s="7"/>
      <c r="AG258" s="7"/>
      <c r="AH258" s="6"/>
      <c r="AI258" s="6"/>
      <c r="AJ258" s="6"/>
      <c r="AK258" s="6"/>
      <c r="AL258" s="6"/>
      <c r="AM258" s="6"/>
      <c r="AN258" s="6"/>
      <c r="AO258" s="6"/>
      <c r="AP258" s="6"/>
      <c r="AQ258" s="7"/>
      <c r="AR258" s="7"/>
      <c r="AS258" s="7"/>
      <c r="AT258" s="7"/>
      <c r="AU258" s="7"/>
      <c r="BE258" s="1"/>
      <c r="BG258" s="1"/>
      <c r="BH258" s="1"/>
      <c r="BI258" s="1"/>
      <c r="BJ258" s="1"/>
      <c r="BK258" s="1"/>
      <c r="BL258" s="1"/>
      <c r="BM258" s="1"/>
      <c r="BN258" s="1"/>
    </row>
    <row r="259" spans="31:66" x14ac:dyDescent="0.2">
      <c r="AE259" s="7"/>
      <c r="AF259" s="7"/>
      <c r="AG259" s="7"/>
      <c r="AH259" s="6"/>
      <c r="AI259" s="6"/>
      <c r="AJ259" s="6"/>
      <c r="AK259" s="6"/>
      <c r="AL259" s="6"/>
      <c r="AM259" s="6"/>
      <c r="AN259" s="6"/>
      <c r="AO259" s="6"/>
      <c r="AP259" s="6"/>
      <c r="AQ259" s="7"/>
      <c r="AR259" s="7"/>
      <c r="AS259" s="7"/>
      <c r="AT259" s="7"/>
      <c r="AU259" s="7"/>
      <c r="BE259" s="1"/>
      <c r="BG259" s="1"/>
      <c r="BH259" s="1"/>
      <c r="BI259" s="1"/>
      <c r="BJ259" s="1"/>
      <c r="BK259" s="1"/>
      <c r="BL259" s="1"/>
      <c r="BM259" s="1"/>
      <c r="BN259" s="1"/>
    </row>
    <row r="260" spans="31:66" x14ac:dyDescent="0.2">
      <c r="AE260" s="7"/>
      <c r="AF260" s="7"/>
      <c r="AG260" s="7"/>
      <c r="AH260" s="6"/>
      <c r="AI260" s="6"/>
      <c r="AJ260" s="6"/>
      <c r="AK260" s="6"/>
      <c r="AL260" s="6"/>
      <c r="AM260" s="6"/>
      <c r="AN260" s="6"/>
      <c r="AO260" s="6"/>
      <c r="AP260" s="6"/>
      <c r="AQ260" s="7"/>
      <c r="AR260" s="7"/>
      <c r="AS260" s="7"/>
      <c r="AT260" s="7"/>
      <c r="AU260" s="7"/>
      <c r="BE260" s="1"/>
      <c r="BG260" s="1"/>
      <c r="BH260" s="1"/>
      <c r="BI260" s="1"/>
      <c r="BJ260" s="1"/>
      <c r="BK260" s="1"/>
      <c r="BL260" s="1"/>
      <c r="BM260" s="1"/>
      <c r="BN260" s="1"/>
    </row>
    <row r="261" spans="31:66" x14ac:dyDescent="0.2">
      <c r="AE261" s="7"/>
      <c r="AF261" s="7"/>
      <c r="AG261" s="7"/>
      <c r="AH261" s="6"/>
      <c r="AI261" s="6"/>
      <c r="AJ261" s="6"/>
      <c r="AK261" s="6"/>
      <c r="AL261" s="6"/>
      <c r="AM261" s="6"/>
      <c r="AN261" s="6"/>
      <c r="AO261" s="6"/>
      <c r="AP261" s="6"/>
      <c r="AQ261" s="7"/>
      <c r="AR261" s="7"/>
      <c r="AS261" s="7"/>
      <c r="AT261" s="7"/>
      <c r="AU261" s="7"/>
      <c r="BE261" s="1"/>
      <c r="BG261" s="1"/>
      <c r="BH261" s="1"/>
      <c r="BI261" s="1"/>
      <c r="BJ261" s="1"/>
      <c r="BK261" s="1"/>
      <c r="BL261" s="1"/>
      <c r="BM261" s="1"/>
      <c r="BN261" s="1"/>
    </row>
    <row r="262" spans="31:66" x14ac:dyDescent="0.2">
      <c r="AE262" s="7"/>
      <c r="AF262" s="7"/>
      <c r="AG262" s="7"/>
      <c r="AH262" s="6"/>
      <c r="AI262" s="6"/>
      <c r="AJ262" s="6"/>
      <c r="AK262" s="6"/>
      <c r="AL262" s="6"/>
      <c r="AM262" s="6"/>
      <c r="AN262" s="6"/>
      <c r="AO262" s="6"/>
      <c r="AP262" s="6"/>
      <c r="AQ262" s="7"/>
      <c r="AR262" s="7"/>
      <c r="AS262" s="7"/>
      <c r="AT262" s="7"/>
      <c r="AU262" s="7"/>
      <c r="BE262" s="1"/>
      <c r="BG262" s="1"/>
      <c r="BH262" s="1"/>
      <c r="BI262" s="1"/>
      <c r="BJ262" s="1"/>
      <c r="BK262" s="1"/>
      <c r="BL262" s="1"/>
      <c r="BM262" s="1"/>
      <c r="BN262" s="1"/>
    </row>
  </sheetData>
  <mergeCells count="363">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00" priority="103" stopIfTrue="1" operator="greaterThan">
      <formula>0</formula>
    </cfRule>
  </conditionalFormatting>
  <conditionalFormatting sqref="Y53:Z53 Y124:Z124 Y161:Z161">
    <cfRule type="cellIs" dxfId="99" priority="104" stopIfTrue="1" operator="greaterThan">
      <formula>650</formula>
    </cfRule>
    <cfRule type="cellIs" dxfId="98" priority="105" stopIfTrue="1" operator="lessThan">
      <formula>550</formula>
    </cfRule>
  </conditionalFormatting>
  <conditionalFormatting sqref="AH11">
    <cfRule type="cellIs" dxfId="97" priority="78" stopIfTrue="1" operator="equal">
      <formula>"▼矛盾"</formula>
    </cfRule>
    <cfRule type="cellIs" dxfId="96" priority="77" stopIfTrue="1" operator="equal">
      <formula>"◆未達"</formula>
    </cfRule>
    <cfRule type="cellIs" dxfId="95" priority="76" stopIfTrue="1" operator="greaterThanOrEqual">
      <formula>"●適合"</formula>
    </cfRule>
  </conditionalFormatting>
  <conditionalFormatting sqref="AH14">
    <cfRule type="cellIs" dxfId="94" priority="72" stopIfTrue="1" operator="equal">
      <formula>"▼矛盾"</formula>
    </cfRule>
    <cfRule type="cellIs" dxfId="93" priority="71" stopIfTrue="1" operator="equal">
      <formula>"◆未達"</formula>
    </cfRule>
    <cfRule type="cellIs" dxfId="92" priority="70" stopIfTrue="1" operator="greaterThanOrEqual">
      <formula>"●適合"</formula>
    </cfRule>
  </conditionalFormatting>
  <conditionalFormatting sqref="AH16">
    <cfRule type="cellIs" dxfId="91" priority="66" stopIfTrue="1" operator="equal">
      <formula>"▼矛盾"</formula>
    </cfRule>
    <cfRule type="cellIs" dxfId="90" priority="65" stopIfTrue="1" operator="equal">
      <formula>"◆未達"</formula>
    </cfRule>
    <cfRule type="cellIs" dxfId="89" priority="64" stopIfTrue="1" operator="greaterThanOrEqual">
      <formula>"●適合"</formula>
    </cfRule>
  </conditionalFormatting>
  <conditionalFormatting sqref="AH18">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H21">
    <cfRule type="cellIs" dxfId="85" priority="54" stopIfTrue="1" operator="equal">
      <formula>"▼矛盾"</formula>
    </cfRule>
    <cfRule type="cellIs" dxfId="84" priority="52" stopIfTrue="1" operator="greaterThanOrEqual">
      <formula>"●適合"</formula>
    </cfRule>
    <cfRule type="cellIs" dxfId="83" priority="53" stopIfTrue="1" operator="equal">
      <formula>"◆未達"</formula>
    </cfRule>
  </conditionalFormatting>
  <conditionalFormatting sqref="AH23">
    <cfRule type="cellIs" dxfId="82" priority="48" stopIfTrue="1" operator="equal">
      <formula>"▼矛盾"</formula>
    </cfRule>
    <cfRule type="cellIs" dxfId="81" priority="46" stopIfTrue="1" operator="greaterThanOrEqual">
      <formula>"●適合"</formula>
    </cfRule>
    <cfRule type="cellIs" dxfId="80" priority="47" stopIfTrue="1" operator="equal">
      <formula>"◆未達"</formula>
    </cfRule>
  </conditionalFormatting>
  <conditionalFormatting sqref="AH26">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H28">
    <cfRule type="cellIs" dxfId="76" priority="36" stopIfTrue="1" operator="equal">
      <formula>"▼矛盾"</formula>
    </cfRule>
    <cfRule type="cellIs" dxfId="75" priority="34" stopIfTrue="1" operator="greaterThanOrEqual">
      <formula>"●適合"</formula>
    </cfRule>
    <cfRule type="cellIs" dxfId="74" priority="35" stopIfTrue="1" operator="equal">
      <formula>"◆未達"</formula>
    </cfRule>
  </conditionalFormatting>
  <conditionalFormatting sqref="AH30">
    <cfRule type="cellIs" dxfId="73" priority="29" stopIfTrue="1" operator="equal">
      <formula>"◆未達"</formula>
    </cfRule>
    <cfRule type="cellIs" dxfId="72" priority="30" stopIfTrue="1" operator="equal">
      <formula>"▼矛盾"</formula>
    </cfRule>
    <cfRule type="cellIs" dxfId="71" priority="28" stopIfTrue="1" operator="greaterThanOrEqual">
      <formula>"●適合"</formula>
    </cfRule>
  </conditionalFormatting>
  <conditionalFormatting sqref="AH122">
    <cfRule type="cellIs" dxfId="70" priority="4" stopIfTrue="1" operator="greaterThanOrEqual">
      <formula>"●適合"</formula>
    </cfRule>
    <cfRule type="cellIs" dxfId="69" priority="6" stopIfTrue="1" operator="equal">
      <formula>"▼矛盾"</formula>
    </cfRule>
    <cfRule type="cellIs" dxfId="68" priority="5" stopIfTrue="1" operator="equal">
      <formula>"◆未達"</formula>
    </cfRule>
  </conditionalFormatting>
  <conditionalFormatting sqref="AH127">
    <cfRule type="cellIs" dxfId="67" priority="2" stopIfTrue="1" operator="equal">
      <formula>"◆未達"</formula>
    </cfRule>
    <cfRule type="cellIs" dxfId="66" priority="3" stopIfTrue="1" operator="equal">
      <formula>"▼矛盾"</formula>
    </cfRule>
    <cfRule type="cellIs" dxfId="65" priority="1" stopIfTrue="1" operator="greaterThanOrEqual">
      <formula>"●適合"</formula>
    </cfRule>
  </conditionalFormatting>
  <conditionalFormatting sqref="AH38:AI38">
    <cfRule type="cellIs" dxfId="64" priority="102" stopIfTrue="1" operator="equal">
      <formula>"▲矛盾"</formula>
    </cfRule>
    <cfRule type="cellIs" dxfId="63" priority="101" stopIfTrue="1" operator="equal">
      <formula>"★未達"</formula>
    </cfRule>
    <cfRule type="cellIs" dxfId="62" priority="100" stopIfTrue="1" operator="equal">
      <formula>"●適合"</formula>
    </cfRule>
  </conditionalFormatting>
  <conditionalFormatting sqref="AH71:AI72">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J50">
    <cfRule type="cellIs" dxfId="58" priority="87" stopIfTrue="1" operator="equal">
      <formula>"▼矛盾"</formula>
    </cfRule>
    <cfRule type="cellIs" dxfId="57" priority="86" stopIfTrue="1" operator="equal">
      <formula>"◆過勾配"</formula>
    </cfRule>
    <cfRule type="cellIs" dxfId="56" priority="85" stopIfTrue="1" operator="greaterThanOrEqual">
      <formula>"●適合"</formula>
    </cfRule>
  </conditionalFormatting>
  <conditionalFormatting sqref="AJ52 AJ123 AJ160">
    <cfRule type="cellIs" dxfId="55" priority="96" stopIfTrue="1" operator="equal">
      <formula>"▼矛盾"</formula>
    </cfRule>
    <cfRule type="cellIs" dxfId="54" priority="95" stopIfTrue="1" operator="equal">
      <formula>"◆195未満"</formula>
    </cfRule>
  </conditionalFormatting>
  <conditionalFormatting sqref="AJ52:AJ54">
    <cfRule type="cellIs" dxfId="53" priority="22" stopIfTrue="1" operator="greaterThanOrEqual">
      <formula>"●適合"</formula>
    </cfRule>
  </conditionalFormatting>
  <conditionalFormatting sqref="AJ53">
    <cfRule type="cellIs" dxfId="52" priority="23" stopIfTrue="1" operator="equal">
      <formula>"◆未達"</formula>
    </cfRule>
    <cfRule type="cellIs" dxfId="51" priority="24" stopIfTrue="1" operator="equal">
      <formula>"▼矛盾"</formula>
    </cfRule>
  </conditionalFormatting>
  <conditionalFormatting sqref="AJ54 AJ93 AJ125 AJ149 AJ162 AJ172">
    <cfRule type="cellIs" dxfId="50" priority="93" stopIfTrue="1" operator="equal">
      <formula>"▼矛盾"</formula>
    </cfRule>
  </conditionalFormatting>
  <conditionalFormatting sqref="AJ57">
    <cfRule type="cellIs" dxfId="49" priority="89" stopIfTrue="1" operator="equal">
      <formula>"◆寸法"</formula>
    </cfRule>
    <cfRule type="cellIs" dxfId="48" priority="88" stopIfTrue="1" operator="greaterThanOrEqual">
      <formula>"●適合"</formula>
    </cfRule>
    <cfRule type="cellIs" dxfId="47" priority="90" stopIfTrue="1" operator="equal">
      <formula>"▼矛盾"</formula>
    </cfRule>
  </conditionalFormatting>
  <conditionalFormatting sqref="AJ68">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J69:AJ70 AJ128:AJ129">
    <cfRule type="cellIs" dxfId="43" priority="82" stopIfTrue="1" operator="greaterThanOrEqual">
      <formula>"●適合"</formula>
    </cfRule>
  </conditionalFormatting>
  <conditionalFormatting sqref="AJ70 AJ129">
    <cfRule type="cellIs" dxfId="42" priority="83" stopIfTrue="1" operator="equal">
      <formula>"◆低すぎ"</formula>
    </cfRule>
    <cfRule type="cellIs" dxfId="41" priority="84" stopIfTrue="1" operator="equal">
      <formula>"高すぎ"</formula>
    </cfRule>
  </conditionalFormatting>
  <conditionalFormatting sqref="AJ93 AJ149 AJ172 AJ54 AJ125 AJ162">
    <cfRule type="cellIs" dxfId="40" priority="92" stopIfTrue="1" operator="equal">
      <formula>"◆30超過"</formula>
    </cfRule>
  </conditionalFormatting>
  <conditionalFormatting sqref="AJ93:AJ96 AJ149:AJ151 AJ172:AJ174">
    <cfRule type="cellIs" dxfId="39" priority="91" stopIfTrue="1" operator="greaterThanOrEqual">
      <formula>"●適合"</formula>
    </cfRule>
  </conditionalFormatting>
  <conditionalFormatting sqref="AJ123:AJ125">
    <cfRule type="cellIs" dxfId="38" priority="19" stopIfTrue="1" operator="greaterThanOrEqual">
      <formula>"●適合"</formula>
    </cfRule>
  </conditionalFormatting>
  <conditionalFormatting sqref="AJ124">
    <cfRule type="cellIs" dxfId="37" priority="21" stopIfTrue="1" operator="equal">
      <formula>"▼矛盾"</formula>
    </cfRule>
    <cfRule type="cellIs" dxfId="36" priority="20" stopIfTrue="1" operator="equal">
      <formula>"◆未達"</formula>
    </cfRule>
  </conditionalFormatting>
  <conditionalFormatting sqref="AJ160:AJ162">
    <cfRule type="cellIs" dxfId="35" priority="16" stopIfTrue="1" operator="greaterThanOrEqual">
      <formula>"●適合"</formula>
    </cfRule>
  </conditionalFormatting>
  <conditionalFormatting sqref="AJ161">
    <cfRule type="cellIs" dxfId="34" priority="17" stopIfTrue="1" operator="equal">
      <formula>"◆未達"</formula>
    </cfRule>
    <cfRule type="cellIs" dxfId="33" priority="18" stopIfTrue="1" operator="equal">
      <formula>"▼矛盾"</formula>
    </cfRule>
  </conditionalFormatting>
  <conditionalFormatting sqref="AM12:AP12">
    <cfRule type="cellIs" dxfId="32" priority="75" stopIfTrue="1" operator="equal">
      <formula>"▼矛盾"</formula>
    </cfRule>
    <cfRule type="cellIs" dxfId="31" priority="73" stopIfTrue="1" operator="greaterThanOrEqual">
      <formula>"●適合"</formula>
    </cfRule>
    <cfRule type="cellIs" dxfId="30" priority="74" stopIfTrue="1" operator="equal">
      <formula>"◆未達"</formula>
    </cfRule>
  </conditionalFormatting>
  <conditionalFormatting sqref="AM15:AP15">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M17:AP17">
    <cfRule type="cellIs" dxfId="26" priority="63" stopIfTrue="1" operator="equal">
      <formula>"▼矛盾"</formula>
    </cfRule>
    <cfRule type="cellIs" dxfId="25" priority="61" stopIfTrue="1" operator="greaterThanOrEqual">
      <formula>"●適合"</formula>
    </cfRule>
    <cfRule type="cellIs" dxfId="24" priority="62" stopIfTrue="1" operator="equal">
      <formula>"◆未達"</formula>
    </cfRule>
  </conditionalFormatting>
  <conditionalFormatting sqref="AM19:AP19">
    <cfRule type="cellIs" dxfId="23" priority="56" stopIfTrue="1" operator="equal">
      <formula>"◆未達"</formula>
    </cfRule>
    <cfRule type="cellIs" dxfId="22" priority="55" stopIfTrue="1" operator="greaterThanOrEqual">
      <formula>"●適合"</formula>
    </cfRule>
    <cfRule type="cellIs" dxfId="21" priority="57" stopIfTrue="1" operator="equal">
      <formula>"▼矛盾"</formula>
    </cfRule>
  </conditionalFormatting>
  <conditionalFormatting sqref="AM22:AP22">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M24:AP24">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M27:AP27">
    <cfRule type="cellIs" dxfId="14" priority="38" stopIfTrue="1" operator="equal">
      <formula>"◆未達"</formula>
    </cfRule>
    <cfRule type="cellIs" dxfId="13" priority="39" stopIfTrue="1" operator="equal">
      <formula>"▼矛盾"</formula>
    </cfRule>
    <cfRule type="cellIs" dxfId="12" priority="37" stopIfTrue="1" operator="greaterThanOrEqual">
      <formula>"●適合"</formula>
    </cfRule>
  </conditionalFormatting>
  <conditionalFormatting sqref="AM29:AP29">
    <cfRule type="cellIs" dxfId="11" priority="33" stopIfTrue="1" operator="equal">
      <formula>"▼矛盾"</formula>
    </cfRule>
    <cfRule type="cellIs" dxfId="10" priority="32" stopIfTrue="1" operator="equal">
      <formula>"◆未達"</formula>
    </cfRule>
    <cfRule type="cellIs" dxfId="9" priority="31" stopIfTrue="1" operator="greaterThanOrEqual">
      <formula>"●適合"</formula>
    </cfRule>
  </conditionalFormatting>
  <conditionalFormatting sqref="AM31:AP31">
    <cfRule type="cellIs" dxfId="8" priority="25" stopIfTrue="1" operator="greaterThanOrEqual">
      <formula>"●適合"</formula>
    </cfRule>
    <cfRule type="cellIs" dxfId="7" priority="27" stopIfTrue="1" operator="equal">
      <formula>"▼矛盾"</formula>
    </cfRule>
    <cfRule type="cellIs" dxfId="6"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5"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3" priority="99" stopIfTrue="1" operator="equal">
      <formula>"▼矛盾"</formula>
    </cfRule>
  </conditionalFormatting>
  <conditionalFormatting sqref="AM72:AQ72">
    <cfRule type="cellIs" dxfId="2" priority="7" stopIfTrue="1" operator="greaterThanOrEqual">
      <formula>"●適合"</formula>
    </cfRule>
    <cfRule type="cellIs" dxfId="1" priority="9" stopIfTrue="1" operator="equal">
      <formula>"▼矛盾"</formula>
    </cfRule>
    <cfRule type="cellIs" dxfId="0"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【準ずる基準】サ高住改修</vt:lpstr>
      <vt:lpstr>【準ずる基準】サ高住改修!Print_Area</vt:lpstr>
      <vt:lpstr>【準ずる基準】サ高住改修!Print_Titles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花山　晋市</cp:lastModifiedBy>
  <cp:lastPrinted>2025-07-09T00:34:44Z</cp:lastPrinted>
  <dcterms:created xsi:type="dcterms:W3CDTF">2011-09-12T03:12:47Z</dcterms:created>
  <dcterms:modified xsi:type="dcterms:W3CDTF">2025-09-02T07:51:51Z</dcterms:modified>
</cp:coreProperties>
</file>