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defaultThemeVersion="124226" filterPrivacy="1"/>
  <xr:revisionPtr xr6:coauthVersionLast="47" xr6:coauthVersionMax="47" documentId="13_ncr:1_{1AE98F31-3342-49EA-8F05-310DA86965F2}" revIDLastSave="0" xr10:uidLastSave="{00000000-0000-0000-0000-000000000000}"/>
  <bookViews>
    <workbookView activeTab="6" xr2:uid="{00000000-000D-0000-FFFF-FFFF00000000}" windowHeight="15600" windowWidth="28920" xWindow="-60" yWindow="-60"/>
  </bookViews>
  <sheets>
    <sheet r:id="rId1" name="18-1" sheetId="12"/>
    <sheet r:id="rId2" name="18-2～10" sheetId="14"/>
    <sheet r:id="rId3" name="18-11～13" sheetId="19"/>
    <sheet r:id="rId4" name="18-14～16" sheetId="15"/>
    <sheet r:id="rId5" name="18-17" sheetId="28"/>
    <sheet r:id="rId6" name="18-18" sheetId="29"/>
    <sheet r:id="rId7" name="18-19、20" sheetId="30"/>
  </sheets>
  <definedNames>
    <definedName localSheetId="2" name="_xlnm.Print_Area">'18-11～13'!$A$1:$X$39</definedName>
    <definedName localSheetId="4" name="_xlnm.Print_Area">'18-17'!$A$1:$Z$38</definedName>
    <definedName localSheetId="5" name="_xlnm.Print_Area">'18-18'!$A$1:$L$116</definedName>
    <definedName localSheetId="6" name="_xlnm.Print_Area">'18-19、20'!$A$1:$G$50</definedName>
    <definedName localSheetId="5" name="_xlnm.Print_Titles">'18-18'!$3:$5</definedName>
    <definedName localSheetId="2" name="第34_環境衛生.食品">#REF!</definedName>
    <definedName localSheetId="3" name="第34_環境衛生.食品">#REF!</definedName>
    <definedName localSheetId="4" name="第34_環境衛生.食品">#REF!</definedName>
    <definedName localSheetId="1" name="第34_環境衛生.食品">#REF!</definedName>
    <definedName name="第34_環境衛生.食品">#REF!</definedName>
    <definedName localSheetId="2" name="第52_不妊手術">#REF!</definedName>
    <definedName localSheetId="3" name="第52_不妊手術">#REF!</definedName>
    <definedName localSheetId="4" name="第52_不妊手術">#REF!</definedName>
    <definedName localSheetId="1" name="第52_不妊手術">#REF!</definedName>
    <definedName name="第52_不妊手術">#REF!</definedName>
    <definedName localSheetId="2" name="第53_人工妊娠中絶">#REF!</definedName>
    <definedName localSheetId="3" name="第53_人工妊娠中絶">#REF!</definedName>
    <definedName localSheetId="4" name="第53_人工妊娠中絶">#REF!</definedName>
    <definedName localSheetId="1" name="第53_人工妊娠中絶">#REF!</definedName>
    <definedName name="第53_人工妊娠中絶">#REF!</definedName>
    <definedName name="貼付表">"ピクチャ 73"</definedName>
    <definedName localSheetId="2" name="表">#REF!</definedName>
    <definedName localSheetId="3" name="表">#REF!</definedName>
    <definedName localSheetId="4" name="表">#REF!</definedName>
    <definedName localSheetId="1" name="表">#REF!</definedName>
    <definedName name="表">#REF!</definedName>
    <definedName localSheetId="2" name="表５の１８ＥＸ">#REF!</definedName>
    <definedName localSheetId="3" name="表５の１８ＥＸ">#REF!</definedName>
    <definedName localSheetId="4" name="表５の１８ＥＸ">#REF!</definedName>
    <definedName localSheetId="1" name="表５の１８ＥＸ">#REF!</definedName>
    <definedName name="表５の１８Ｅ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15" l="1"/>
  <c r="C48" i="30"/>
  <c r="B48" i="30"/>
  <c r="M47" i="30" s="1"/>
  <c r="M40" i="30"/>
  <c r="K35" i="30"/>
  <c r="J35" i="30"/>
  <c r="K34" i="30"/>
  <c r="J34" i="30"/>
  <c r="K33" i="30"/>
  <c r="J33" i="30"/>
  <c r="M32" i="30"/>
  <c r="K32" i="30"/>
  <c r="J32" i="30"/>
  <c r="K31" i="30"/>
  <c r="J31" i="30"/>
  <c r="K30" i="30"/>
  <c r="J30" i="30"/>
  <c r="J36" i="30" s="1"/>
  <c r="K29" i="30"/>
  <c r="K36" i="30" s="1"/>
  <c r="J29" i="30"/>
  <c r="D22" i="30"/>
  <c r="C22" i="30"/>
  <c r="K21" i="30"/>
  <c r="E21" i="30"/>
  <c r="E19" i="30"/>
  <c r="K19" i="30" s="1"/>
  <c r="E18" i="30"/>
  <c r="K18" i="30" s="1"/>
  <c r="K17" i="30"/>
  <c r="E17" i="30"/>
  <c r="E16" i="30"/>
  <c r="K16" i="30" s="1"/>
  <c r="K15" i="30"/>
  <c r="E15" i="30"/>
  <c r="E14" i="30"/>
  <c r="K14" i="30" s="1"/>
  <c r="K13" i="30"/>
  <c r="E13" i="30"/>
  <c r="E12" i="30"/>
  <c r="K12" i="30" s="1"/>
  <c r="K11" i="30"/>
  <c r="E11" i="30"/>
  <c r="E10" i="30"/>
  <c r="K10" i="30" s="1"/>
  <c r="K9" i="30"/>
  <c r="E9" i="30"/>
  <c r="E8" i="30"/>
  <c r="K8" i="30" s="1"/>
  <c r="K7" i="30"/>
  <c r="E7" i="30"/>
  <c r="E6" i="30"/>
  <c r="K6" i="30" s="1"/>
  <c r="K5" i="30"/>
  <c r="E5" i="30"/>
  <c r="E4" i="30"/>
  <c r="K4" i="30" s="1"/>
  <c r="C115" i="29"/>
  <c r="C114" i="29"/>
  <c r="C113" i="29"/>
  <c r="C112" i="29"/>
  <c r="C111" i="29"/>
  <c r="C110" i="29"/>
  <c r="C109" i="29"/>
  <c r="C108" i="29"/>
  <c r="L107" i="29"/>
  <c r="K107" i="29"/>
  <c r="J107" i="29"/>
  <c r="I107" i="29"/>
  <c r="H107" i="29"/>
  <c r="G107" i="29"/>
  <c r="F107" i="29"/>
  <c r="E107" i="29"/>
  <c r="D107" i="29"/>
  <c r="C107" i="29" s="1"/>
  <c r="L106" i="29"/>
  <c r="K106" i="29"/>
  <c r="J106" i="29"/>
  <c r="I106" i="29"/>
  <c r="H106" i="29"/>
  <c r="G106" i="29"/>
  <c r="F106" i="29"/>
  <c r="E106" i="29"/>
  <c r="C106" i="29" s="1"/>
  <c r="D106" i="29"/>
  <c r="C105" i="29"/>
  <c r="C104" i="29"/>
  <c r="C103" i="29"/>
  <c r="C102" i="29"/>
  <c r="C101" i="29"/>
  <c r="C100" i="29"/>
  <c r="C99" i="29"/>
  <c r="C98" i="29"/>
  <c r="C97" i="29"/>
  <c r="C96" i="29"/>
  <c r="C95" i="29"/>
  <c r="C94" i="29"/>
  <c r="C93" i="29"/>
  <c r="C92" i="29"/>
  <c r="C91" i="29"/>
  <c r="C90" i="29"/>
  <c r="C89" i="29"/>
  <c r="C88" i="29"/>
  <c r="C87" i="29"/>
  <c r="C86" i="29"/>
  <c r="Y43" i="28"/>
  <c r="W43" i="28"/>
  <c r="AI36" i="28"/>
  <c r="AG36" i="28"/>
  <c r="AE36" i="28"/>
  <c r="AC36" i="28"/>
  <c r="AB36" i="28"/>
  <c r="Y35" i="28"/>
  <c r="W35" i="28"/>
  <c r="U35" i="28"/>
  <c r="AI34" i="28"/>
  <c r="AG34" i="28"/>
  <c r="AE34" i="28"/>
  <c r="AC34" i="28"/>
  <c r="AB34" i="28"/>
  <c r="AI33" i="28"/>
  <c r="AG33" i="28"/>
  <c r="AE33" i="28"/>
  <c r="AC33" i="28"/>
  <c r="AB33" i="28"/>
  <c r="AI32" i="28"/>
  <c r="AG32" i="28"/>
  <c r="AE32" i="28"/>
  <c r="AC32" i="28"/>
  <c r="AB32" i="28"/>
  <c r="AI31" i="28"/>
  <c r="AG31" i="28"/>
  <c r="AE31" i="28"/>
  <c r="AC31" i="28"/>
  <c r="AB31" i="28"/>
  <c r="AI30" i="28"/>
  <c r="AG30" i="28"/>
  <c r="AE30" i="28"/>
  <c r="AC30" i="28"/>
  <c r="AB30" i="28"/>
  <c r="AI29" i="28"/>
  <c r="AG29" i="28"/>
  <c r="AE29" i="28"/>
  <c r="AC29" i="28"/>
  <c r="AB29" i="28"/>
  <c r="Y27" i="28"/>
  <c r="AB27" i="28" s="1"/>
  <c r="W27" i="28"/>
  <c r="U27" i="28"/>
  <c r="AI26" i="28"/>
  <c r="AG26" i="28"/>
  <c r="AE26" i="28"/>
  <c r="AC26" i="28"/>
  <c r="AB26" i="28"/>
  <c r="AI25" i="28"/>
  <c r="AG25" i="28"/>
  <c r="AE25" i="28"/>
  <c r="AC25" i="28"/>
  <c r="AB25" i="28"/>
  <c r="AI24" i="28"/>
  <c r="AG24" i="28"/>
  <c r="AE24" i="28"/>
  <c r="AC24" i="28"/>
  <c r="AB24" i="28"/>
  <c r="AI23" i="28"/>
  <c r="AG23" i="28"/>
  <c r="AE23" i="28"/>
  <c r="AC23" i="28"/>
  <c r="AB23" i="28"/>
  <c r="AI22" i="28"/>
  <c r="AG22" i="28"/>
  <c r="AE22" i="28"/>
  <c r="AC22" i="28"/>
  <c r="AB22" i="28"/>
  <c r="Y21" i="28"/>
  <c r="Y28" i="28" s="1"/>
  <c r="Y37" i="28" s="1"/>
  <c r="W21" i="28"/>
  <c r="U21" i="28"/>
  <c r="AI20" i="28"/>
  <c r="AG20" i="28"/>
  <c r="AE20" i="28"/>
  <c r="AC20" i="28"/>
  <c r="AB20" i="28"/>
  <c r="AI19" i="28"/>
  <c r="AG19" i="28"/>
  <c r="AE19" i="28"/>
  <c r="AC19" i="28"/>
  <c r="AB19" i="28"/>
  <c r="AI18" i="28"/>
  <c r="AG18" i="28"/>
  <c r="AE18" i="28"/>
  <c r="AC18" i="28"/>
  <c r="AB18" i="28"/>
  <c r="AI17" i="28"/>
  <c r="AG17" i="28"/>
  <c r="AE17" i="28"/>
  <c r="AC17" i="28"/>
  <c r="AB17" i="28"/>
  <c r="AI16" i="28"/>
  <c r="AG16" i="28"/>
  <c r="AE16" i="28"/>
  <c r="AC16" i="28"/>
  <c r="AB16" i="28"/>
  <c r="AI15" i="28"/>
  <c r="AG15" i="28"/>
  <c r="AE15" i="28"/>
  <c r="AC15" i="28"/>
  <c r="AB15" i="28"/>
  <c r="AI14" i="28"/>
  <c r="AG14" i="28"/>
  <c r="AE14" i="28"/>
  <c r="AC14" i="28"/>
  <c r="AB14" i="28"/>
  <c r="AI13" i="28"/>
  <c r="AG13" i="28"/>
  <c r="AE13" i="28"/>
  <c r="AC13" i="28"/>
  <c r="AB13" i="28"/>
  <c r="AI12" i="28"/>
  <c r="AG12" i="28"/>
  <c r="AE12" i="28"/>
  <c r="AC12" i="28"/>
  <c r="AB12" i="28"/>
  <c r="AI11" i="28"/>
  <c r="AG11" i="28"/>
  <c r="AE11" i="28"/>
  <c r="AC11" i="28"/>
  <c r="AB11" i="28"/>
  <c r="AI10" i="28"/>
  <c r="AG10" i="28"/>
  <c r="AE10" i="28"/>
  <c r="AC10" i="28"/>
  <c r="AB10" i="28"/>
  <c r="AI9" i="28"/>
  <c r="AG9" i="28"/>
  <c r="AE9" i="28"/>
  <c r="AC9" i="28"/>
  <c r="AB9" i="28"/>
  <c r="AI8" i="28"/>
  <c r="AG8" i="28"/>
  <c r="AE8" i="28"/>
  <c r="AC8" i="28"/>
  <c r="AB8" i="28"/>
  <c r="AI7" i="28"/>
  <c r="AG7" i="28"/>
  <c r="AE7" i="28"/>
  <c r="AC7" i="28"/>
  <c r="AB7" i="28"/>
  <c r="AI6" i="28"/>
  <c r="AG6" i="28"/>
  <c r="AE6" i="28"/>
  <c r="AC6" i="28"/>
  <c r="AB6" i="28"/>
  <c r="AB21" i="28" s="1"/>
  <c r="M42" i="30" l="1"/>
  <c r="M30" i="30"/>
  <c r="M33" i="30"/>
  <c r="M43" i="30"/>
  <c r="M36" i="30"/>
  <c r="M44" i="30"/>
  <c r="E20" i="30"/>
  <c r="M31" i="30"/>
  <c r="M37" i="30"/>
  <c r="M45" i="30"/>
  <c r="M41" i="30"/>
  <c r="M34" i="30"/>
  <c r="M38" i="30"/>
  <c r="M46" i="30"/>
  <c r="M35" i="30"/>
  <c r="M29" i="30"/>
  <c r="M39" i="30"/>
  <c r="K20" i="30" l="1"/>
  <c r="E22" i="30"/>
  <c r="K22" i="30" s="1"/>
  <c r="C5" i="15" l="1"/>
  <c r="D5" i="15"/>
  <c r="Q5" i="15"/>
  <c r="B16" i="19"/>
  <c r="B15" i="19" s="1"/>
  <c r="B17" i="19"/>
  <c r="B18" i="19"/>
  <c r="B19" i="19"/>
  <c r="B20" i="19"/>
  <c r="B21" i="19"/>
  <c r="B22" i="19"/>
  <c r="B23" i="19"/>
  <c r="B24" i="19"/>
  <c r="D5" i="12" l="1"/>
  <c r="D32" i="19" l="1"/>
  <c r="E32" i="19"/>
  <c r="F32" i="19"/>
  <c r="G32" i="19"/>
  <c r="H32" i="19"/>
  <c r="I32" i="19"/>
  <c r="J32" i="19"/>
  <c r="K32" i="19"/>
  <c r="L32" i="19"/>
  <c r="M32" i="19"/>
  <c r="N32" i="19"/>
  <c r="O32" i="19"/>
  <c r="P32" i="19"/>
  <c r="Q32" i="19"/>
  <c r="R32" i="19"/>
  <c r="C32" i="19"/>
  <c r="D16" i="15"/>
  <c r="B33" i="19"/>
  <c r="B34" i="19"/>
  <c r="B35" i="19"/>
  <c r="B36" i="19"/>
  <c r="B37" i="19"/>
  <c r="B38" i="19"/>
  <c r="B39" i="19"/>
  <c r="D6" i="12"/>
  <c r="B32" i="19" l="1"/>
  <c r="R15" i="19"/>
  <c r="Q15" i="19"/>
  <c r="P15" i="19"/>
  <c r="O15" i="19"/>
  <c r="N15" i="19"/>
  <c r="M15" i="19"/>
  <c r="L15" i="19"/>
  <c r="K15" i="19"/>
  <c r="J15" i="19"/>
  <c r="I15" i="19"/>
  <c r="H15" i="19"/>
  <c r="G15" i="19"/>
  <c r="F15" i="19"/>
  <c r="E15" i="19"/>
  <c r="D15" i="19"/>
  <c r="C15" i="19"/>
  <c r="D107" i="14" l="1"/>
  <c r="I107" i="14"/>
  <c r="J107" i="14"/>
  <c r="K107" i="14"/>
  <c r="L107" i="14"/>
  <c r="M107" i="14"/>
  <c r="N107" i="14"/>
  <c r="O107" i="14"/>
  <c r="P107" i="14"/>
  <c r="Q107" i="14"/>
  <c r="R107" i="14"/>
  <c r="C107" i="14"/>
  <c r="B114" i="14" l="1"/>
  <c r="B14" i="14"/>
  <c r="B107" i="14" l="1"/>
  <c r="B22" i="15" l="1"/>
  <c r="B21" i="15"/>
  <c r="B20" i="15"/>
  <c r="B19" i="15"/>
  <c r="B18" i="15"/>
  <c r="B17" i="15"/>
  <c r="R16" i="15"/>
  <c r="P16" i="15"/>
  <c r="N16" i="15"/>
  <c r="M16" i="15"/>
  <c r="Q16" i="15"/>
  <c r="I16" i="15"/>
  <c r="J16" i="15"/>
  <c r="C16" i="15"/>
  <c r="B16" i="15" l="1"/>
  <c r="B32" i="15"/>
  <c r="B30" i="15" s="1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O16" i="15"/>
  <c r="L16" i="15"/>
  <c r="K16" i="15"/>
  <c r="H16" i="15"/>
  <c r="G16" i="15"/>
  <c r="F16" i="15"/>
  <c r="E16" i="15"/>
  <c r="B7" i="15"/>
  <c r="D18" i="12" l="1"/>
  <c r="D17" i="12"/>
  <c r="D16" i="12"/>
  <c r="D15" i="12"/>
  <c r="D14" i="12"/>
  <c r="D13" i="12"/>
  <c r="D12" i="12"/>
  <c r="D11" i="12"/>
  <c r="D10" i="12"/>
  <c r="D9" i="12"/>
  <c r="D8" i="12"/>
  <c r="D7" i="12"/>
  <c r="C4" i="19" l="1"/>
  <c r="D4" i="19"/>
  <c r="E4" i="19"/>
  <c r="F4" i="19"/>
  <c r="G4" i="19"/>
  <c r="H4" i="19"/>
  <c r="I4" i="19"/>
  <c r="J4" i="19"/>
  <c r="M4" i="19"/>
  <c r="N4" i="19"/>
  <c r="P4" i="19"/>
  <c r="Q4" i="19"/>
  <c r="R4" i="19"/>
  <c r="S4" i="19"/>
  <c r="B5" i="19"/>
  <c r="B6" i="19"/>
  <c r="B7" i="19"/>
  <c r="B4" i="19" l="1"/>
  <c r="B141" i="14" l="1"/>
  <c r="B47" i="14" l="1"/>
  <c r="B30" i="14"/>
  <c r="B8" i="15" l="1"/>
  <c r="B129" i="14"/>
  <c r="B113" i="14"/>
  <c r="B97" i="14"/>
  <c r="B6" i="15"/>
  <c r="K5" i="15"/>
  <c r="R5" i="15"/>
  <c r="J5" i="15"/>
  <c r="I5" i="15"/>
  <c r="P5" i="15"/>
  <c r="H5" i="15"/>
  <c r="O5" i="15"/>
  <c r="G5" i="15"/>
  <c r="N5" i="15"/>
  <c r="F5" i="15"/>
  <c r="M5" i="15"/>
  <c r="E5" i="15"/>
  <c r="L5" i="15"/>
  <c r="B5" i="15" l="1"/>
</calcChain>
</file>

<file path=xl/sharedStrings.xml><?xml version="1.0" encoding="utf-8"?>
<sst xmlns="http://schemas.openxmlformats.org/spreadsheetml/2006/main" count="877" uniqueCount="291">
  <si>
    <t>総数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</si>
  <si>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</si>
  <si>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</si>
  <si>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</si>
  <si>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</si>
  <si>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</si>
  <si>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</si>
  <si>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</si>
  <si>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</si>
  <si>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</si>
  <si>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</si>
  <si>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</si>
  <si>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</si>
  <si>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</si>
  <si>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</si>
  <si>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</si>
  <si>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</si>
  <si>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国</t>
  </si>
  <si>
    <t>厚生労働省所管</t>
    <rPh sb="0" eb="2">
      <t>コウセイ</t>
    </rPh>
    <rPh sb="2" eb="4">
      <t>ロウドウ</t>
    </rPh>
    <phoneticPr fontId="5"/>
  </si>
  <si>
    <t>その他の所管</t>
  </si>
  <si>
    <t>都道府県</t>
  </si>
  <si>
    <t>市町村</t>
  </si>
  <si>
    <t>日赤</t>
  </si>
  <si>
    <t>済生会</t>
  </si>
  <si>
    <t>社会保険関係団体</t>
  </si>
  <si>
    <t>公益法人</t>
  </si>
  <si>
    <t>医療法人</t>
  </si>
  <si>
    <t>学校法人</t>
  </si>
  <si>
    <t>会社</t>
  </si>
  <si>
    <t>その他の法人</t>
  </si>
  <si>
    <t>個人</t>
  </si>
  <si>
    <t>施設数</t>
  </si>
  <si>
    <t>構成割合（％）</t>
  </si>
  <si>
    <t>有床</t>
  </si>
  <si>
    <t>無床</t>
  </si>
  <si>
    <t>人口10,000人当り</t>
  </si>
  <si>
    <t>病床数</t>
  </si>
  <si>
    <t xml:space="preserve">     守山　　 </t>
  </si>
  <si>
    <t>医師</t>
  </si>
  <si>
    <t>放射線技師</t>
  </si>
  <si>
    <t>その他の職員</t>
  </si>
  <si>
    <t>総　数</t>
  </si>
  <si>
    <t>病院</t>
  </si>
  <si>
    <t>診療所</t>
  </si>
  <si>
    <t>歯科診療所</t>
  </si>
  <si>
    <t>助産所</t>
  </si>
  <si>
    <t>歯科技工所</t>
  </si>
  <si>
    <t>衛生検査所</t>
  </si>
  <si>
    <t>施術所</t>
  </si>
  <si>
    <t>その他</t>
  </si>
  <si>
    <t>あんま、はり、きゅう</t>
  </si>
  <si>
    <t>柔道整復</t>
  </si>
  <si>
    <t>その他</t>
    <rPh sb="2" eb="3">
      <t>タ</t>
    </rPh>
    <phoneticPr fontId="4"/>
  </si>
  <si>
    <t>保健医療課</t>
    <rPh sb="0" eb="2">
      <t>ホケン</t>
    </rPh>
    <rPh sb="2" eb="4">
      <t>イリョウ</t>
    </rPh>
    <rPh sb="4" eb="5">
      <t>カ</t>
    </rPh>
    <phoneticPr fontId="2"/>
  </si>
  <si>
    <t>構成割合（％）</t>
    <phoneticPr fontId="5"/>
  </si>
  <si>
    <t>有床</t>
    <phoneticPr fontId="5"/>
  </si>
  <si>
    <t>無床</t>
    <phoneticPr fontId="5"/>
  </si>
  <si>
    <t>施設数</t>
    <phoneticPr fontId="2"/>
  </si>
  <si>
    <t>構成割合（％）</t>
    <phoneticPr fontId="2"/>
  </si>
  <si>
    <t>各年度3月末現在</t>
    <rPh sb="0" eb="3">
      <t>カクネンド</t>
    </rPh>
    <rPh sb="4" eb="5">
      <t>ガツ</t>
    </rPh>
    <rPh sb="5" eb="8">
      <t>マツゲンザイ</t>
    </rPh>
    <phoneticPr fontId="4"/>
  </si>
  <si>
    <t>総数</t>
    <rPh sb="0" eb="2">
      <t>ソウスウ</t>
    </rPh>
    <phoneticPr fontId="2"/>
  </si>
  <si>
    <t xml:space="preserve">病院                 </t>
    <rPh sb="0" eb="2">
      <t>ビョウイン</t>
    </rPh>
    <phoneticPr fontId="4"/>
  </si>
  <si>
    <t xml:space="preserve">診療所                 </t>
    <rPh sb="0" eb="3">
      <t>シンリョウジョ</t>
    </rPh>
    <phoneticPr fontId="4"/>
  </si>
  <si>
    <t>助産所</t>
    <rPh sb="0" eb="2">
      <t>ジョサン</t>
    </rPh>
    <rPh sb="2" eb="3">
      <t>ショ</t>
    </rPh>
    <phoneticPr fontId="4"/>
  </si>
  <si>
    <t>巡回診療（診療所）</t>
    <rPh sb="0" eb="2">
      <t>ジュンカイ</t>
    </rPh>
    <rPh sb="2" eb="4">
      <t>シンリョウ</t>
    </rPh>
    <rPh sb="5" eb="8">
      <t>シンリョウジョ</t>
    </rPh>
    <phoneticPr fontId="4"/>
  </si>
  <si>
    <t>病院(巡回診療を除く)</t>
    <rPh sb="0" eb="2">
      <t>ビョウイン</t>
    </rPh>
    <rPh sb="3" eb="5">
      <t>ジュンカイ</t>
    </rPh>
    <rPh sb="5" eb="7">
      <t>シンリョウ</t>
    </rPh>
    <rPh sb="8" eb="9">
      <t>ノゾ</t>
    </rPh>
    <phoneticPr fontId="4"/>
  </si>
  <si>
    <t>巡回診療（病院）</t>
    <rPh sb="0" eb="2">
      <t>ジュンカイ</t>
    </rPh>
    <rPh sb="2" eb="4">
      <t>シンリョウ</t>
    </rPh>
    <rPh sb="5" eb="7">
      <t>ビョウイン</t>
    </rPh>
    <phoneticPr fontId="4"/>
  </si>
  <si>
    <t>所　 医　 業　 類　 似</t>
    <phoneticPr fontId="2"/>
  </si>
  <si>
    <t>術　 柔 　道 　整 　復</t>
    <phoneticPr fontId="2"/>
  </si>
  <si>
    <r>
      <t xml:space="preserve">施　 </t>
    </r>
    <r>
      <rPr>
        <sz val="9"/>
        <rFont val="ＭＳ 明朝"/>
        <family val="1"/>
        <charset val="128"/>
      </rPr>
      <t>あんま、はり、きゅう</t>
    </r>
    <phoneticPr fontId="2"/>
  </si>
  <si>
    <t>-</t>
  </si>
  <si>
    <t>衛生検査所</t>
    <rPh sb="0" eb="5">
      <t>エイセイケンサジョ</t>
    </rPh>
    <phoneticPr fontId="2"/>
  </si>
  <si>
    <t>歯科技工所</t>
    <rPh sb="0" eb="5">
      <t>シカギコウジョ</t>
    </rPh>
    <phoneticPr fontId="4"/>
  </si>
  <si>
    <t>診療所（巡回診療を除く）・助産所</t>
    <rPh sb="0" eb="3">
      <t>シンリョウジョ</t>
    </rPh>
    <rPh sb="4" eb="8">
      <t>ジュンカイシンリョウ</t>
    </rPh>
    <rPh sb="9" eb="10">
      <t>ノゾ</t>
    </rPh>
    <rPh sb="13" eb="16">
      <t>ジョサンジョ</t>
    </rPh>
    <phoneticPr fontId="2"/>
  </si>
  <si>
    <t>年  度</t>
  </si>
  <si>
    <t>開始年月日</t>
  </si>
  <si>
    <t>区　分</t>
  </si>
  <si>
    <t>人</t>
  </si>
  <si>
    <t>休日昼間</t>
    <rPh sb="0" eb="2">
      <t>キュウジツ</t>
    </rPh>
    <rPh sb="2" eb="4">
      <t>ヒルマ</t>
    </rPh>
    <phoneticPr fontId="20"/>
  </si>
  <si>
    <t>中      村</t>
  </si>
  <si>
    <t>48. 2.18</t>
  </si>
  <si>
    <t>48. 6. 3</t>
  </si>
  <si>
    <t xml:space="preserve"> 内</t>
  </si>
  <si>
    <t>49. 3.31</t>
  </si>
  <si>
    <t/>
  </si>
  <si>
    <t>49. 8.11</t>
  </si>
  <si>
    <t xml:space="preserve"> 科</t>
  </si>
  <si>
    <t>名古屋市医師会</t>
  </si>
  <si>
    <t>52. 3. 6</t>
  </si>
  <si>
    <t>昭      和</t>
  </si>
  <si>
    <t>52. 7.10</t>
  </si>
  <si>
    <t xml:space="preserve"> ・</t>
  </si>
  <si>
    <t>熱      田</t>
  </si>
  <si>
    <t>52.11. 3</t>
  </si>
  <si>
    <t>中      川</t>
  </si>
  <si>
    <t>52.12. 4</t>
  </si>
  <si>
    <t xml:space="preserve"> 小</t>
  </si>
  <si>
    <t>瑞      穂</t>
  </si>
  <si>
    <t>53.11. 3</t>
  </si>
  <si>
    <t>千      種</t>
  </si>
  <si>
    <t>53.11.26</t>
  </si>
  <si>
    <t xml:space="preserve"> 児</t>
  </si>
  <si>
    <t>名      東</t>
  </si>
  <si>
    <t>53.12.31</t>
  </si>
  <si>
    <t>天      白</t>
  </si>
  <si>
    <t>54.12.30</t>
  </si>
  <si>
    <t>守      山</t>
  </si>
  <si>
    <t>55. 7. 6</t>
  </si>
  <si>
    <t>56. 4.19</t>
  </si>
  <si>
    <t>57.11.14</t>
  </si>
  <si>
    <t xml:space="preserve"> 眼             科</t>
  </si>
  <si>
    <t xml:space="preserve"> 耳  鼻  咽  喉  科</t>
  </si>
  <si>
    <t xml:space="preserve"> 外             科</t>
    <rPh sb="1" eb="2">
      <t>ソト</t>
    </rPh>
    <phoneticPr fontId="2"/>
  </si>
  <si>
    <t>歯
科</t>
    <rPh sb="0" eb="1">
      <t>ハ</t>
    </rPh>
    <rPh sb="3" eb="4">
      <t>カ</t>
    </rPh>
    <phoneticPr fontId="5"/>
  </si>
  <si>
    <t xml:space="preserve"> 北</t>
  </si>
  <si>
    <t>51. 4.25</t>
  </si>
  <si>
    <t xml:space="preserve"> 南</t>
  </si>
  <si>
    <t>H元. 4.29</t>
    <phoneticPr fontId="20"/>
  </si>
  <si>
    <t xml:space="preserve"> 小              計</t>
  </si>
  <si>
    <t xml:space="preserve"> 　合                     計</t>
  </si>
  <si>
    <t>南　　　部</t>
    <rPh sb="0" eb="1">
      <t>ミナミ</t>
    </rPh>
    <rPh sb="4" eb="5">
      <t>ブ</t>
    </rPh>
    <phoneticPr fontId="20"/>
  </si>
  <si>
    <t>H11. 4. 1</t>
  </si>
  <si>
    <t>夜</t>
    <phoneticPr fontId="20"/>
  </si>
  <si>
    <t>西　　　部</t>
    <rPh sb="0" eb="1">
      <t>ニシ</t>
    </rPh>
    <rPh sb="4" eb="5">
      <t>ブ</t>
    </rPh>
    <phoneticPr fontId="20"/>
  </si>
  <si>
    <t>H23.10. 3</t>
    <phoneticPr fontId="20"/>
  </si>
  <si>
    <t>東　　　部</t>
    <rPh sb="0" eb="1">
      <t>ヒガシ</t>
    </rPh>
    <rPh sb="4" eb="5">
      <t>ブ</t>
    </rPh>
    <phoneticPr fontId="20"/>
  </si>
  <si>
    <t>土曜・休日 (内･小)</t>
    <phoneticPr fontId="20"/>
  </si>
  <si>
    <t>53. 4. 1</t>
  </si>
  <si>
    <t>間</t>
    <phoneticPr fontId="20"/>
  </si>
  <si>
    <t>休 日 （眼　　  科）</t>
  </si>
  <si>
    <t>56. 9. 6</t>
  </si>
  <si>
    <t>休 日 （耳鼻咽喉科）</t>
  </si>
  <si>
    <t>毎 日 深 夜（内・小）</t>
    <phoneticPr fontId="2"/>
  </si>
  <si>
    <t>62.10. 1</t>
  </si>
  <si>
    <t>　 総        合       計</t>
  </si>
  <si>
    <t>参加病院数</t>
  </si>
  <si>
    <t>取扱患者数</t>
  </si>
  <si>
    <t>入院外来別内訳</t>
  </si>
  <si>
    <t xml:space="preserve">     年　　度　　　　　　　　</t>
  </si>
  <si>
    <t>産婦人科</t>
  </si>
  <si>
    <t>耳鼻咽喉科</t>
  </si>
  <si>
    <t>（人）</t>
  </si>
  <si>
    <t>Ａ　ブロック　</t>
  </si>
  <si>
    <t>Ｂ　ブロック　</t>
  </si>
  <si>
    <t>Ｃ　ブロック　</t>
  </si>
  <si>
    <t>Ｄ　ブロック　</t>
  </si>
  <si>
    <t xml:space="preserve"> </t>
  </si>
  <si>
    <t>医療機関</t>
  </si>
  <si>
    <t>計</t>
  </si>
  <si>
    <t>前年度</t>
    <rPh sb="0" eb="3">
      <t>ゼンネンド</t>
    </rPh>
    <phoneticPr fontId="2"/>
  </si>
  <si>
    <t>診療科目</t>
  </si>
  <si>
    <t>受信件数(件)</t>
    <rPh sb="0" eb="2">
      <t>ジュシン</t>
    </rPh>
    <phoneticPr fontId="6"/>
  </si>
  <si>
    <t>割合</t>
  </si>
  <si>
    <t>小児科</t>
  </si>
  <si>
    <t>内科</t>
  </si>
  <si>
    <t>整形外科</t>
  </si>
  <si>
    <t>外科</t>
  </si>
  <si>
    <t>脳神経外科</t>
  </si>
  <si>
    <t>眼科</t>
  </si>
  <si>
    <t>その他</t>
    <rPh sb="2" eb="3">
      <t>タ</t>
    </rPh>
    <phoneticPr fontId="6"/>
  </si>
  <si>
    <t>皮膚科</t>
  </si>
  <si>
    <t>合計</t>
    <rPh sb="0" eb="2">
      <t>ゴウケイ</t>
    </rPh>
    <phoneticPr fontId="6"/>
  </si>
  <si>
    <t>歯科</t>
  </si>
  <si>
    <t>泌尿器科</t>
  </si>
  <si>
    <t>歯科口腔外科</t>
    <rPh sb="0" eb="2">
      <t>シカ</t>
    </rPh>
    <phoneticPr fontId="4"/>
  </si>
  <si>
    <t>精神科</t>
  </si>
  <si>
    <t>循環器科</t>
  </si>
  <si>
    <t>婦人科</t>
    <rPh sb="0" eb="3">
      <t>フジンカ</t>
    </rPh>
    <phoneticPr fontId="4"/>
  </si>
  <si>
    <t>消化器科</t>
  </si>
  <si>
    <t>神経内科</t>
  </si>
  <si>
    <t>合計</t>
  </si>
  <si>
    <t>R4</t>
    <phoneticPr fontId="2"/>
  </si>
  <si>
    <t>R3</t>
    <phoneticPr fontId="2"/>
  </si>
  <si>
    <t>平日(内･小)</t>
    <phoneticPr fontId="20"/>
  </si>
  <si>
    <t>←区の1日あたりの平均</t>
    <rPh sb="1" eb="2">
      <t>ク</t>
    </rPh>
    <rPh sb="4" eb="5">
      <t>ヒ</t>
    </rPh>
    <rPh sb="9" eb="11">
      <t>ヘイキン</t>
    </rPh>
    <phoneticPr fontId="2"/>
  </si>
  <si>
    <t>←南北の1日あたりの平均</t>
    <rPh sb="1" eb="3">
      <t>ナンボク</t>
    </rPh>
    <rPh sb="5" eb="6">
      <t>ヒ</t>
    </rPh>
    <rPh sb="10" eb="12">
      <t>ヘイキン</t>
    </rPh>
    <phoneticPr fontId="2"/>
  </si>
  <si>
    <t>その他診療科</t>
    <rPh sb="2" eb="3">
      <t>タ</t>
    </rPh>
    <phoneticPr fontId="6"/>
  </si>
  <si>
    <t>-</t>
    <phoneticPr fontId="4"/>
  </si>
  <si>
    <t>土曜50</t>
    <rPh sb="0" eb="2">
      <t>ドヨウ</t>
    </rPh>
    <phoneticPr fontId="2"/>
  </si>
  <si>
    <t>R5</t>
    <phoneticPr fontId="2"/>
  </si>
  <si>
    <t>注）（　）内は一日平均患者数。小数点第2位を四捨五入。</t>
    <rPh sb="0" eb="2">
      <t>z</t>
    </rPh>
    <phoneticPr fontId="2"/>
  </si>
  <si>
    <t>注） （    ）内は、平日夜間における患者数を再掲したもの。</t>
    <rPh sb="0" eb="2">
      <t>z</t>
    </rPh>
    <phoneticPr fontId="2"/>
  </si>
  <si>
    <t>全日365</t>
    <rPh sb="0" eb="2">
      <t>ゼンニチ</t>
    </rPh>
    <phoneticPr fontId="2"/>
  </si>
  <si>
    <t>休日72</t>
    <rPh sb="0" eb="2">
      <t>キュウジツ</t>
    </rPh>
    <phoneticPr fontId="2"/>
  </si>
  <si>
    <t>R6</t>
    <phoneticPr fontId="2"/>
  </si>
  <si>
    <t>各年度3月末現在</t>
    <rPh sb="0" eb="1">
      <t>カク</t>
    </rPh>
    <rPh sb="1" eb="2">
      <t>ネン</t>
    </rPh>
    <rPh sb="2" eb="3">
      <t>ド</t>
    </rPh>
    <rPh sb="4" eb="5">
      <t>ガツ</t>
    </rPh>
    <rPh sb="5" eb="6">
      <t>マツ</t>
    </rPh>
    <rPh sb="6" eb="8">
      <t>ゲンザイ</t>
    </rPh>
    <phoneticPr fontId="5"/>
  </si>
  <si>
    <t xml:space="preserve">     小              計</t>
    <phoneticPr fontId="2"/>
  </si>
  <si>
    <t>診療科目別内訳</t>
    <phoneticPr fontId="2"/>
  </si>
  <si>
    <t>入院</t>
    <phoneticPr fontId="2"/>
  </si>
  <si>
    <t>外来</t>
    <phoneticPr fontId="2"/>
  </si>
  <si>
    <t>内科</t>
    <phoneticPr fontId="2"/>
  </si>
  <si>
    <t>小児科</t>
    <phoneticPr fontId="2"/>
  </si>
  <si>
    <t>外科</t>
    <phoneticPr fontId="2"/>
  </si>
  <si>
    <t>眼科</t>
    <phoneticPr fontId="2"/>
  </si>
  <si>
    <t>その他</t>
    <phoneticPr fontId="2"/>
  </si>
  <si>
    <t>名古屋市内</t>
    <phoneticPr fontId="2"/>
  </si>
  <si>
    <t>区分</t>
    <phoneticPr fontId="2"/>
  </si>
  <si>
    <t>住民</t>
    <phoneticPr fontId="2"/>
  </si>
  <si>
    <t>前年比</t>
    <phoneticPr fontId="2"/>
  </si>
  <si>
    <t>千種</t>
    <phoneticPr fontId="2"/>
  </si>
  <si>
    <t>中村</t>
    <phoneticPr fontId="2"/>
  </si>
  <si>
    <t>昭和</t>
    <phoneticPr fontId="2"/>
  </si>
  <si>
    <t>瑞穂</t>
    <phoneticPr fontId="2"/>
  </si>
  <si>
    <t>熱田</t>
    <phoneticPr fontId="2"/>
  </si>
  <si>
    <t>中川</t>
    <phoneticPr fontId="2"/>
  </si>
  <si>
    <t>守山</t>
    <phoneticPr fontId="2"/>
  </si>
  <si>
    <t>名東</t>
    <phoneticPr fontId="2"/>
  </si>
  <si>
    <t>天白</t>
    <phoneticPr fontId="2"/>
  </si>
  <si>
    <t>市外</t>
    <phoneticPr fontId="2"/>
  </si>
  <si>
    <t>合計</t>
    <phoneticPr fontId="2"/>
  </si>
  <si>
    <t>休日73</t>
    <rPh sb="0" eb="2">
      <t>キュウジツ</t>
    </rPh>
    <phoneticPr fontId="2"/>
  </si>
  <si>
    <t>R7</t>
    <phoneticPr fontId="2"/>
  </si>
  <si>
    <t>表１８－１　病院数、経営主体、区（保健センター）別</t>
    <phoneticPr fontId="2"/>
  </si>
  <si>
    <t>2025年度</t>
    <phoneticPr fontId="5"/>
  </si>
  <si>
    <t>2024年度</t>
    <rPh sb="4" eb="6">
      <t>ネンド</t>
    </rPh>
    <phoneticPr fontId="5"/>
  </si>
  <si>
    <t>2015年度</t>
    <rPh sb="4" eb="5">
      <t>ネン</t>
    </rPh>
    <rPh sb="5" eb="6">
      <t>ド</t>
    </rPh>
    <phoneticPr fontId="5"/>
  </si>
  <si>
    <t>2016年度</t>
    <rPh sb="4" eb="5">
      <t>ネン</t>
    </rPh>
    <rPh sb="5" eb="6">
      <t>ド</t>
    </rPh>
    <phoneticPr fontId="5"/>
  </si>
  <si>
    <t>2017年度</t>
    <rPh sb="4" eb="5">
      <t>ネン</t>
    </rPh>
    <rPh sb="5" eb="6">
      <t>ド</t>
    </rPh>
    <phoneticPr fontId="5"/>
  </si>
  <si>
    <t>2018年度</t>
    <rPh sb="4" eb="5">
      <t>ネン</t>
    </rPh>
    <rPh sb="5" eb="6">
      <t>ド</t>
    </rPh>
    <phoneticPr fontId="5"/>
  </si>
  <si>
    <t>2019年度</t>
    <rPh sb="4" eb="6">
      <t>ネンド</t>
    </rPh>
    <rPh sb="5" eb="6">
      <t>ド</t>
    </rPh>
    <phoneticPr fontId="5"/>
  </si>
  <si>
    <t>2020年度</t>
    <rPh sb="4" eb="6">
      <t>ネンド</t>
    </rPh>
    <phoneticPr fontId="5"/>
  </si>
  <si>
    <t>2021年度</t>
    <rPh sb="4" eb="6">
      <t>ネンド</t>
    </rPh>
    <phoneticPr fontId="5"/>
  </si>
  <si>
    <t>2022年度</t>
    <rPh sb="4" eb="6">
      <t>ネンド</t>
    </rPh>
    <phoneticPr fontId="5"/>
  </si>
  <si>
    <t>2023年度</t>
    <rPh sb="4" eb="6">
      <t>ネンド</t>
    </rPh>
    <phoneticPr fontId="5"/>
  </si>
  <si>
    <t>表１８－２　診療所数、区（保健センター）別　　　　　　　　　　　　　　　　　　　　　　　　　　　　　　　　　　</t>
    <phoneticPr fontId="2"/>
  </si>
  <si>
    <t>2026年3月31日現在</t>
    <phoneticPr fontId="5"/>
  </si>
  <si>
    <t>2015年施設数</t>
  </si>
  <si>
    <t>2015年施設数</t>
    <rPh sb="4" eb="5">
      <t>ネン</t>
    </rPh>
    <rPh sb="5" eb="8">
      <t>シセツスウ</t>
    </rPh>
    <phoneticPr fontId="5"/>
  </si>
  <si>
    <t>2016年施設数</t>
  </si>
  <si>
    <t>2016年施設数</t>
    <rPh sb="4" eb="5">
      <t>ネン</t>
    </rPh>
    <rPh sb="5" eb="8">
      <t>シセツスウ</t>
    </rPh>
    <phoneticPr fontId="5"/>
  </si>
  <si>
    <t>2017年施設数</t>
  </si>
  <si>
    <t>2017年施設数</t>
    <rPh sb="4" eb="5">
      <t>ネン</t>
    </rPh>
    <rPh sb="5" eb="8">
      <t>シセツスウ</t>
    </rPh>
    <phoneticPr fontId="5"/>
  </si>
  <si>
    <t>2018年施設数</t>
  </si>
  <si>
    <t>2018年施設数</t>
    <rPh sb="4" eb="5">
      <t>ネン</t>
    </rPh>
    <rPh sb="5" eb="8">
      <t>シセツスウ</t>
    </rPh>
    <phoneticPr fontId="5"/>
  </si>
  <si>
    <t>2019年施設数</t>
    <rPh sb="4" eb="5">
      <t>ネン</t>
    </rPh>
    <rPh sb="5" eb="8">
      <t>シセツスウ</t>
    </rPh>
    <phoneticPr fontId="2"/>
  </si>
  <si>
    <t>2020年施設数</t>
    <rPh sb="4" eb="5">
      <t>ネン</t>
    </rPh>
    <rPh sb="5" eb="8">
      <t>シセツスウ</t>
    </rPh>
    <phoneticPr fontId="2"/>
  </si>
  <si>
    <t>2021年施設数</t>
    <rPh sb="4" eb="5">
      <t>ネン</t>
    </rPh>
    <rPh sb="5" eb="8">
      <t>シセツスウ</t>
    </rPh>
    <phoneticPr fontId="2"/>
  </si>
  <si>
    <t>2022年施設数</t>
    <rPh sb="4" eb="5">
      <t>ネン</t>
    </rPh>
    <rPh sb="5" eb="8">
      <t>シセツスウ</t>
    </rPh>
    <phoneticPr fontId="2"/>
  </si>
  <si>
    <t>2023年施設数</t>
    <rPh sb="4" eb="5">
      <t>ネン</t>
    </rPh>
    <rPh sb="5" eb="8">
      <t>シセツスウ</t>
    </rPh>
    <phoneticPr fontId="2"/>
  </si>
  <si>
    <t>2024年施設数</t>
    <rPh sb="4" eb="5">
      <t>ネン</t>
    </rPh>
    <rPh sb="5" eb="7">
      <t>シセツ</t>
    </rPh>
    <rPh sb="7" eb="8">
      <t>スウ</t>
    </rPh>
    <phoneticPr fontId="2"/>
  </si>
  <si>
    <t>表１８－３　診療所の病床数、区（保健センター）別</t>
    <phoneticPr fontId="5"/>
  </si>
  <si>
    <t>2015年病床数</t>
    <phoneticPr fontId="2"/>
  </si>
  <si>
    <t>2016年病床数</t>
    <phoneticPr fontId="2"/>
  </si>
  <si>
    <t>2017年病床数</t>
    <phoneticPr fontId="2"/>
  </si>
  <si>
    <t>2018年病床数</t>
    <phoneticPr fontId="2"/>
  </si>
  <si>
    <t>2019年病床数</t>
    <rPh sb="4" eb="5">
      <t>ネン</t>
    </rPh>
    <rPh sb="5" eb="8">
      <t>ビョウショウスウ</t>
    </rPh>
    <phoneticPr fontId="2"/>
  </si>
  <si>
    <t>2020年病床数</t>
    <rPh sb="4" eb="5">
      <t>ネン</t>
    </rPh>
    <rPh sb="5" eb="8">
      <t>ビョウショウスウ</t>
    </rPh>
    <phoneticPr fontId="2"/>
  </si>
  <si>
    <t>2021年病床数</t>
    <rPh sb="4" eb="5">
      <t>ネン</t>
    </rPh>
    <rPh sb="5" eb="8">
      <t>ビョウショウスウ</t>
    </rPh>
    <phoneticPr fontId="2"/>
  </si>
  <si>
    <t>2022年病床数</t>
    <rPh sb="4" eb="5">
      <t>ネン</t>
    </rPh>
    <rPh sb="5" eb="8">
      <t>ビョウショウスウ</t>
    </rPh>
    <phoneticPr fontId="2"/>
  </si>
  <si>
    <t>2023年病床数</t>
    <rPh sb="4" eb="5">
      <t>ネン</t>
    </rPh>
    <rPh sb="5" eb="8">
      <t>ビョウショウスウ</t>
    </rPh>
    <phoneticPr fontId="2"/>
  </si>
  <si>
    <t>2024年病床数</t>
    <rPh sb="4" eb="8">
      <t>ネンビョウショウスウ</t>
    </rPh>
    <phoneticPr fontId="2"/>
  </si>
  <si>
    <t>表１８－４　歯科診療所数、区（保健センター）別</t>
    <phoneticPr fontId="5"/>
  </si>
  <si>
    <t>2015年施設数</t>
    <phoneticPr fontId="2"/>
  </si>
  <si>
    <t>2016年施設数</t>
    <phoneticPr fontId="2"/>
  </si>
  <si>
    <t>2017年施設数</t>
    <phoneticPr fontId="2"/>
  </si>
  <si>
    <t>2018年施設数</t>
    <phoneticPr fontId="2"/>
  </si>
  <si>
    <t>2024年施設数</t>
    <rPh sb="4" eb="8">
      <t>ネンシセツスウ</t>
    </rPh>
    <phoneticPr fontId="2"/>
  </si>
  <si>
    <t>表１８－５　助産所数、区（保健センター）別　　　　　　　　　　　　　　　　　　　　　　　　　　　　　　　　　　</t>
    <phoneticPr fontId="5"/>
  </si>
  <si>
    <t>表１８－６　あんま・マッサージ・指圧、はり、きゅう施術所数、区（保健センター）別</t>
    <phoneticPr fontId="5"/>
  </si>
  <si>
    <t>表１８－７　柔道整復施術所数、区（保健センター）別</t>
    <phoneticPr fontId="2"/>
  </si>
  <si>
    <t>表１８－８　医業類似行為施術所数、区（保健センター）別</t>
    <phoneticPr fontId="2"/>
  </si>
  <si>
    <t>表１８－９　歯科技工所数、区（保健センター）別</t>
    <phoneticPr fontId="2"/>
  </si>
  <si>
    <t>表１８－１０　衛生検査所数、区（保健センター）別</t>
    <rPh sb="12" eb="13">
      <t>スウ</t>
    </rPh>
    <phoneticPr fontId="2"/>
  </si>
  <si>
    <t>表１８－１１  医療監視員の配置状況　　　　　　　　　　　　　　　　　　　　　　　　　　　　　　　　　　　　　　　　　　　　　　</t>
    <phoneticPr fontId="2"/>
  </si>
  <si>
    <t>2026年4月1日現在</t>
    <phoneticPr fontId="5"/>
  </si>
  <si>
    <t>表１８－１２  医療監視対象施設数、区（保健センター）別</t>
    <phoneticPr fontId="2"/>
  </si>
  <si>
    <t>2025年度</t>
    <rPh sb="4" eb="6">
      <t>ネンド</t>
    </rPh>
    <phoneticPr fontId="4"/>
  </si>
  <si>
    <t>2024年度</t>
    <rPh sb="4" eb="6">
      <t>ネンド</t>
    </rPh>
    <phoneticPr fontId="4"/>
  </si>
  <si>
    <t>2019年度</t>
    <phoneticPr fontId="4"/>
  </si>
  <si>
    <t>2020年度</t>
    <phoneticPr fontId="4"/>
  </si>
  <si>
    <t>2021年度</t>
    <phoneticPr fontId="4"/>
  </si>
  <si>
    <t>2022年度</t>
    <phoneticPr fontId="4"/>
  </si>
  <si>
    <t>2023年度</t>
    <phoneticPr fontId="4"/>
  </si>
  <si>
    <t>表１８－１３  医療監視件数、区（保健センター）別</t>
    <phoneticPr fontId="2"/>
  </si>
  <si>
    <t>表１８－１４   医療法に基づく年間許可件数、区（保健センター）別</t>
    <rPh sb="9" eb="11">
      <t>イリョウ</t>
    </rPh>
    <rPh sb="11" eb="12">
      <t>ホウ</t>
    </rPh>
    <rPh sb="13" eb="14">
      <t>モト</t>
    </rPh>
    <rPh sb="16" eb="18">
      <t>ネンカン</t>
    </rPh>
    <rPh sb="18" eb="20">
      <t>キョカ</t>
    </rPh>
    <rPh sb="20" eb="22">
      <t>ケンスウ</t>
    </rPh>
    <phoneticPr fontId="5"/>
  </si>
  <si>
    <r>
      <t>表１８－１５　</t>
    </r>
    <r>
      <rPr>
        <b/>
        <sz val="11"/>
        <rFont val="ＭＳ Ｐゴシック"/>
        <family val="3"/>
        <charset val="128"/>
      </rPr>
      <t>医事関係法に基づく年間書類進達件数及び受理件数、区（保健センター）別</t>
    </r>
    <phoneticPr fontId="2"/>
  </si>
  <si>
    <t>表１８－１６  年間書類進達件数、区（保健センター）別</t>
    <rPh sb="8" eb="10">
      <t>ネンカン</t>
    </rPh>
    <rPh sb="10" eb="12">
      <t>ショルイ</t>
    </rPh>
    <rPh sb="12" eb="14">
      <t>シンタツ</t>
    </rPh>
    <rPh sb="14" eb="16">
      <t>ケンスウ</t>
    </rPh>
    <phoneticPr fontId="5"/>
  </si>
  <si>
    <t>表１８－１７  　休日急病診療所、夜間・深夜急病センター等実績、年度別　　　　　　　　　　</t>
    <rPh sb="0" eb="1">
      <t>ヒョウ</t>
    </rPh>
    <rPh sb="17" eb="19">
      <t>ヤカン</t>
    </rPh>
    <rPh sb="28" eb="29">
      <t>トウ</t>
    </rPh>
    <phoneticPr fontId="20"/>
  </si>
  <si>
    <t>2015年度</t>
    <rPh sb="4" eb="6">
      <t>ネンド</t>
    </rPh>
    <phoneticPr fontId="2"/>
  </si>
  <si>
    <t>2016年度</t>
    <phoneticPr fontId="5"/>
  </si>
  <si>
    <t>2017年度</t>
    <phoneticPr fontId="5"/>
  </si>
  <si>
    <t>2018年度</t>
    <phoneticPr fontId="5"/>
  </si>
  <si>
    <t>2019年度</t>
    <rPh sb="4" eb="6">
      <t>ネンド</t>
    </rPh>
    <phoneticPr fontId="5"/>
  </si>
  <si>
    <t>2020年度</t>
    <phoneticPr fontId="5"/>
  </si>
  <si>
    <t>2021年度</t>
    <phoneticPr fontId="5"/>
  </si>
  <si>
    <t>2022年度</t>
    <phoneticPr fontId="5"/>
  </si>
  <si>
    <t>2023年度</t>
    <phoneticPr fontId="5"/>
  </si>
  <si>
    <t>2024年度</t>
    <phoneticPr fontId="5"/>
  </si>
  <si>
    <t>表１８－１８　　第二次救急医療体制（病院群輪番制）診療実績</t>
    <phoneticPr fontId="23"/>
  </si>
  <si>
    <t>表１８－１９   救急医療情報センター電話受信件数、区別</t>
    <rPh sb="19" eb="21">
      <t>デンワ</t>
    </rPh>
    <rPh sb="21" eb="23">
      <t>ジュシン</t>
    </rPh>
    <rPh sb="23" eb="25">
      <t>ケンスウ</t>
    </rPh>
    <phoneticPr fontId="6"/>
  </si>
  <si>
    <t>表１８－２０  救急医療情報センター電話受信件数、診療科目別</t>
    <rPh sb="18" eb="20">
      <t>デンワ</t>
    </rPh>
    <rPh sb="20" eb="22">
      <t>ジュシン</t>
    </rPh>
    <rPh sb="22" eb="24">
      <t>ケンスウ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</si>
</sst>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[$-411]ggge&quot;年&quot;m&quot;月&quot;d&quot;日現在&quot;"/>
    <numFmt numFmtId="177" formatCode="#,##0;\-#,##0;&quot;-&quot;;@\ "/>
    <numFmt numFmtId="178" formatCode="#,##0;[Red]\-#,##0;\-"/>
    <numFmt numFmtId="179" formatCode="#,##0.0;[Red]\-#,##0.0;\-"/>
    <numFmt numFmtId="180" formatCode="\(#,##0.0\)"/>
    <numFmt numFmtId="181" formatCode="0.0"/>
    <numFmt numFmtId="182" formatCode="#,##0_ "/>
    <numFmt numFmtId="183" formatCode="\(#,##0\)"/>
    <numFmt numFmtId="184" formatCode="0.0%"/>
    <numFmt numFmtId="185" formatCode="0.0_ "/>
  </numFmts>
  <fonts count="29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明朝"/>
      <family val="1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0.35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0"/>
      <color rgb="FFFF0000"/>
      <name val="ＭＳ ゴシック"/>
      <family val="3"/>
      <charset val="128"/>
    </font>
    <font>
      <sz val="10"/>
      <color rgb="FFFF0000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38" fontId="7" fillId="0" borderId="0" applyFont="0" applyFill="0" applyBorder="0" applyAlignment="0" applyProtection="0"/>
    <xf numFmtId="37" fontId="8" fillId="0" borderId="0"/>
    <xf numFmtId="0" fontId="1" fillId="0" borderId="0"/>
    <xf numFmtId="38" fontId="1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9" fillId="0" borderId="0"/>
    <xf numFmtId="0" fontId="18" fillId="0" borderId="0"/>
    <xf numFmtId="9" fontId="10" fillId="0" borderId="0" applyFont="0" applyFill="0" applyBorder="0" applyAlignment="0" applyProtection="0">
      <alignment vertical="center"/>
    </xf>
    <xf numFmtId="0" fontId="24" fillId="0" borderId="0"/>
  </cellStyleXfs>
  <cellXfs count="355">
    <xf numFmtId="0" fontId="0" fillId="0" borderId="0" xfId="0"/>
    <xf numFmtId="0" fontId="3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9" fillId="0" borderId="0" xfId="1" applyFont="1" applyAlignment="1">
      <alignment horizontal="left"/>
    </xf>
    <xf numFmtId="0" fontId="9" fillId="0" borderId="0" xfId="0" applyFont="1" applyAlignment="1">
      <alignment horizontal="left"/>
    </xf>
    <xf numFmtId="0" fontId="6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2" fillId="0" borderId="0" xfId="1" applyFont="1"/>
    <xf numFmtId="0" fontId="6" fillId="0" borderId="1" xfId="1" applyFont="1" applyBorder="1"/>
    <xf numFmtId="0" fontId="12" fillId="0" borderId="1" xfId="1" applyFont="1" applyBorder="1"/>
    <xf numFmtId="0" fontId="12" fillId="0" borderId="0" xfId="1" applyFont="1" applyAlignment="1">
      <alignment horizontal="left"/>
    </xf>
    <xf numFmtId="176" fontId="11" fillId="0" borderId="1" xfId="1" applyNumberFormat="1" applyFont="1" applyBorder="1" applyAlignment="1">
      <alignment horizontal="center"/>
    </xf>
    <xf numFmtId="176" fontId="11" fillId="0" borderId="1" xfId="1" applyNumberFormat="1" applyFont="1" applyBorder="1" applyAlignment="1">
      <alignment horizontal="right"/>
    </xf>
    <xf numFmtId="0" fontId="12" fillId="0" borderId="0" xfId="1" applyFont="1" applyAlignment="1">
      <alignment horizontal="right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49" fontId="12" fillId="0" borderId="0" xfId="1" applyNumberFormat="1" applyFont="1"/>
    <xf numFmtId="0" fontId="6" fillId="0" borderId="22" xfId="1" applyFont="1" applyBorder="1"/>
    <xf numFmtId="178" fontId="12" fillId="0" borderId="1" xfId="0" applyNumberFormat="1" applyFont="1" applyBorder="1"/>
    <xf numFmtId="178" fontId="12" fillId="0" borderId="0" xfId="0" applyNumberFormat="1" applyFont="1"/>
    <xf numFmtId="178" fontId="12" fillId="0" borderId="1" xfId="0" applyNumberFormat="1" applyFont="1" applyBorder="1" applyAlignment="1">
      <alignment horizontal="right"/>
    </xf>
    <xf numFmtId="178" fontId="12" fillId="0" borderId="0" xfId="0" applyNumberFormat="1" applyFont="1" applyAlignment="1">
      <alignment vertical="center"/>
    </xf>
    <xf numFmtId="178" fontId="12" fillId="0" borderId="0" xfId="0" applyNumberFormat="1" applyFont="1" applyAlignment="1">
      <alignment horizontal="distributed" vertical="center"/>
    </xf>
    <xf numFmtId="178" fontId="12" fillId="0" borderId="0" xfId="0" applyNumberFormat="1" applyFont="1" applyAlignment="1">
      <alignment vertical="top"/>
    </xf>
    <xf numFmtId="178" fontId="12" fillId="0" borderId="1" xfId="0" quotePrefix="1" applyNumberFormat="1" applyFont="1" applyBorder="1" applyAlignment="1">
      <alignment horizontal="left"/>
    </xf>
    <xf numFmtId="178" fontId="12" fillId="0" borderId="0" xfId="1" applyNumberFormat="1" applyFont="1" applyAlignment="1">
      <alignment vertical="top"/>
    </xf>
    <xf numFmtId="178" fontId="12" fillId="0" borderId="0" xfId="1" applyNumberFormat="1" applyFont="1" applyAlignment="1">
      <alignment horizontal="right"/>
    </xf>
    <xf numFmtId="178" fontId="12" fillId="0" borderId="0" xfId="1" applyNumberFormat="1" applyFont="1"/>
    <xf numFmtId="178" fontId="12" fillId="0" borderId="1" xfId="1" applyNumberFormat="1" applyFont="1" applyBorder="1"/>
    <xf numFmtId="178" fontId="12" fillId="0" borderId="0" xfId="1" applyNumberFormat="1" applyFont="1" applyAlignment="1">
      <alignment horizontal="left"/>
    </xf>
    <xf numFmtId="178" fontId="12" fillId="0" borderId="0" xfId="1" applyNumberFormat="1" applyFont="1" applyAlignment="1">
      <alignment vertical="center"/>
    </xf>
    <xf numFmtId="178" fontId="12" fillId="0" borderId="0" xfId="1" applyNumberFormat="1" applyFont="1" applyAlignment="1">
      <alignment horizontal="distributed" vertical="center"/>
    </xf>
    <xf numFmtId="178" fontId="12" fillId="0" borderId="0" xfId="0" applyNumberFormat="1" applyFont="1" applyAlignment="1">
      <alignment horizontal="left" vertical="center"/>
    </xf>
    <xf numFmtId="178" fontId="6" fillId="0" borderId="3" xfId="0" applyNumberFormat="1" applyFont="1" applyBorder="1" applyAlignment="1">
      <alignment vertical="top"/>
    </xf>
    <xf numFmtId="178" fontId="6" fillId="0" borderId="2" xfId="0" applyNumberFormat="1" applyFont="1" applyBorder="1" applyAlignment="1">
      <alignment horizontal="center" vertical="center"/>
    </xf>
    <xf numFmtId="178" fontId="6" fillId="0" borderId="3" xfId="0" applyNumberFormat="1" applyFont="1" applyBorder="1" applyAlignment="1">
      <alignment horizontal="center" vertical="center"/>
    </xf>
    <xf numFmtId="178" fontId="6" fillId="0" borderId="4" xfId="0" applyNumberFormat="1" applyFont="1" applyBorder="1" applyAlignment="1">
      <alignment horizontal="center" vertical="center"/>
    </xf>
    <xf numFmtId="178" fontId="6" fillId="0" borderId="11" xfId="0" applyNumberFormat="1" applyFont="1" applyBorder="1" applyAlignment="1">
      <alignment horizontal="distributed" vertical="center"/>
    </xf>
    <xf numFmtId="178" fontId="6" fillId="0" borderId="13" xfId="0" applyNumberFormat="1" applyFont="1" applyBorder="1" applyAlignment="1">
      <alignment horizontal="distributed" vertical="center"/>
    </xf>
    <xf numFmtId="178" fontId="6" fillId="0" borderId="0" xfId="0" applyNumberFormat="1" applyFont="1" applyAlignment="1">
      <alignment vertical="center"/>
    </xf>
    <xf numFmtId="178" fontId="6" fillId="0" borderId="1" xfId="0" applyNumberFormat="1" applyFont="1" applyBorder="1" applyAlignment="1">
      <alignment horizontal="distributed" vertical="center"/>
    </xf>
    <xf numFmtId="178" fontId="6" fillId="0" borderId="15" xfId="0" applyNumberFormat="1" applyFont="1" applyBorder="1" applyAlignment="1">
      <alignment vertical="center"/>
    </xf>
    <xf numFmtId="178" fontId="6" fillId="0" borderId="0" xfId="0" applyNumberFormat="1" applyFont="1" applyAlignment="1">
      <alignment horizontal="distributed" vertical="center"/>
    </xf>
    <xf numFmtId="178" fontId="6" fillId="0" borderId="12" xfId="0" applyNumberFormat="1" applyFont="1" applyBorder="1" applyAlignment="1">
      <alignment vertical="center"/>
    </xf>
    <xf numFmtId="178" fontId="6" fillId="0" borderId="14" xfId="0" applyNumberFormat="1" applyFont="1" applyBorder="1" applyAlignment="1">
      <alignment horizontal="distributed" vertical="center"/>
    </xf>
    <xf numFmtId="178" fontId="6" fillId="0" borderId="0" xfId="0" applyNumberFormat="1" applyFont="1" applyAlignment="1">
      <alignment horizontal="right" vertical="center"/>
    </xf>
    <xf numFmtId="178" fontId="14" fillId="0" borderId="2" xfId="0" applyNumberFormat="1" applyFont="1" applyBorder="1" applyAlignment="1">
      <alignment horizontal="center" vertical="center"/>
    </xf>
    <xf numFmtId="178" fontId="14" fillId="0" borderId="0" xfId="0" applyNumberFormat="1" applyFont="1" applyAlignment="1">
      <alignment vertical="center"/>
    </xf>
    <xf numFmtId="178" fontId="14" fillId="0" borderId="12" xfId="0" applyNumberFormat="1" applyFont="1" applyBorder="1" applyAlignment="1">
      <alignment vertical="center"/>
    </xf>
    <xf numFmtId="178" fontId="14" fillId="0" borderId="0" xfId="0" applyNumberFormat="1" applyFont="1" applyAlignment="1">
      <alignment horizontal="right" vertical="center"/>
    </xf>
    <xf numFmtId="178" fontId="6" fillId="0" borderId="2" xfId="1" applyNumberFormat="1" applyFont="1" applyBorder="1" applyAlignment="1">
      <alignment horizontal="center" vertical="center"/>
    </xf>
    <xf numFmtId="178" fontId="6" fillId="0" borderId="16" xfId="1" applyNumberFormat="1" applyFont="1" applyBorder="1" applyAlignment="1">
      <alignment horizontal="center" vertical="center"/>
    </xf>
    <xf numFmtId="178" fontId="6" fillId="0" borderId="4" xfId="1" applyNumberFormat="1" applyFont="1" applyBorder="1" applyAlignment="1">
      <alignment horizontal="center" vertical="center"/>
    </xf>
    <xf numFmtId="178" fontId="6" fillId="0" borderId="12" xfId="1" applyNumberFormat="1" applyFont="1" applyBorder="1" applyAlignment="1">
      <alignment vertical="center"/>
    </xf>
    <xf numFmtId="178" fontId="6" fillId="0" borderId="0" xfId="1" applyNumberFormat="1" applyFont="1" applyAlignment="1">
      <alignment vertical="center"/>
    </xf>
    <xf numFmtId="178" fontId="6" fillId="0" borderId="13" xfId="1" applyNumberFormat="1" applyFont="1" applyBorder="1" applyAlignment="1">
      <alignment horizontal="distributed" vertical="center"/>
    </xf>
    <xf numFmtId="178" fontId="14" fillId="0" borderId="2" xfId="1" applyNumberFormat="1" applyFont="1" applyBorder="1" applyAlignment="1">
      <alignment horizontal="center" vertical="center"/>
    </xf>
    <xf numFmtId="178" fontId="14" fillId="0" borderId="12" xfId="1" applyNumberFormat="1" applyFont="1" applyBorder="1" applyAlignment="1">
      <alignment vertical="center"/>
    </xf>
    <xf numFmtId="178" fontId="14" fillId="0" borderId="0" xfId="1" applyNumberFormat="1" applyFont="1" applyAlignment="1">
      <alignment vertical="center"/>
    </xf>
    <xf numFmtId="178" fontId="6" fillId="0" borderId="3" xfId="1" applyNumberFormat="1" applyFont="1" applyBorder="1" applyAlignment="1">
      <alignment vertical="center"/>
    </xf>
    <xf numFmtId="178" fontId="6" fillId="0" borderId="0" xfId="1" applyNumberFormat="1" applyFont="1" applyAlignment="1">
      <alignment horizontal="right" vertical="center"/>
    </xf>
    <xf numFmtId="178" fontId="6" fillId="0" borderId="17" xfId="0" applyNumberFormat="1" applyFont="1" applyBorder="1" applyAlignment="1">
      <alignment vertical="center"/>
    </xf>
    <xf numFmtId="178" fontId="6" fillId="0" borderId="3" xfId="0" applyNumberFormat="1" applyFont="1" applyBorder="1" applyAlignment="1">
      <alignment vertical="center"/>
    </xf>
    <xf numFmtId="178" fontId="6" fillId="0" borderId="18" xfId="0" applyNumberFormat="1" applyFont="1" applyBorder="1" applyAlignment="1">
      <alignment horizontal="center" vertical="center"/>
    </xf>
    <xf numFmtId="178" fontId="6" fillId="0" borderId="10" xfId="0" applyNumberFormat="1" applyFont="1" applyBorder="1" applyAlignment="1">
      <alignment horizontal="center" vertical="center"/>
    </xf>
    <xf numFmtId="178" fontId="6" fillId="0" borderId="22" xfId="0" applyNumberFormat="1" applyFont="1" applyBorder="1" applyAlignment="1">
      <alignment vertical="center"/>
    </xf>
    <xf numFmtId="178" fontId="6" fillId="0" borderId="1" xfId="1" applyNumberFormat="1" applyFont="1" applyBorder="1" applyAlignment="1">
      <alignment vertical="center"/>
    </xf>
    <xf numFmtId="178" fontId="6" fillId="0" borderId="7" xfId="0" applyNumberFormat="1" applyFont="1" applyBorder="1" applyAlignment="1">
      <alignment horizontal="center" vertical="center"/>
    </xf>
    <xf numFmtId="178" fontId="6" fillId="0" borderId="17" xfId="1" applyNumberFormat="1" applyFont="1" applyBorder="1" applyAlignment="1">
      <alignment vertical="center"/>
    </xf>
    <xf numFmtId="178" fontId="6" fillId="0" borderId="15" xfId="1" applyNumberFormat="1" applyFont="1" applyBorder="1" applyAlignment="1">
      <alignment vertical="center"/>
    </xf>
    <xf numFmtId="178" fontId="14" fillId="0" borderId="7" xfId="0" applyNumberFormat="1" applyFont="1" applyBorder="1" applyAlignment="1">
      <alignment horizontal="center" vertical="center"/>
    </xf>
    <xf numFmtId="178" fontId="6" fillId="0" borderId="16" xfId="0" applyNumberFormat="1" applyFont="1" applyBorder="1" applyAlignment="1">
      <alignment horizontal="center" vertical="center"/>
    </xf>
    <xf numFmtId="178" fontId="6" fillId="0" borderId="19" xfId="0" applyNumberFormat="1" applyFont="1" applyBorder="1" applyAlignment="1">
      <alignment vertical="center"/>
    </xf>
    <xf numFmtId="178" fontId="6" fillId="0" borderId="20" xfId="0" applyNumberFormat="1" applyFont="1" applyBorder="1" applyAlignment="1">
      <alignment vertical="center"/>
    </xf>
    <xf numFmtId="178" fontId="12" fillId="0" borderId="0" xfId="0" applyNumberFormat="1" applyFont="1" applyAlignment="1">
      <alignment horizontal="left"/>
    </xf>
    <xf numFmtId="3" fontId="15" fillId="0" borderId="0" xfId="0" applyNumberFormat="1" applyFont="1" applyAlignment="1">
      <alignment vertical="center"/>
    </xf>
    <xf numFmtId="3" fontId="16" fillId="0" borderId="0" xfId="0" applyNumberFormat="1" applyFont="1" applyAlignment="1">
      <alignment vertical="center"/>
    </xf>
    <xf numFmtId="0" fontId="9" fillId="0" borderId="0" xfId="0" applyFont="1" applyAlignment="1">
      <alignment horizontal="left" vertical="center"/>
    </xf>
    <xf numFmtId="178" fontId="17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top"/>
    </xf>
    <xf numFmtId="178" fontId="17" fillId="0" borderId="0" xfId="0" applyNumberFormat="1" applyFont="1" applyAlignment="1">
      <alignment vertical="top"/>
    </xf>
    <xf numFmtId="0" fontId="9" fillId="0" borderId="0" xfId="0" applyFont="1" applyAlignment="1">
      <alignment vertical="center"/>
    </xf>
    <xf numFmtId="178" fontId="17" fillId="0" borderId="0" xfId="0" applyNumberFormat="1" applyFont="1" applyAlignment="1">
      <alignment vertical="center"/>
    </xf>
    <xf numFmtId="178" fontId="6" fillId="0" borderId="4" xfId="0" applyNumberFormat="1" applyFont="1" applyBorder="1" applyAlignment="1">
      <alignment vertical="center"/>
    </xf>
    <xf numFmtId="178" fontId="6" fillId="0" borderId="8" xfId="0" applyNumberFormat="1" applyFont="1" applyBorder="1" applyAlignment="1">
      <alignment horizontal="center" vertical="center"/>
    </xf>
    <xf numFmtId="178" fontId="6" fillId="0" borderId="9" xfId="0" applyNumberFormat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178" fontId="14" fillId="0" borderId="12" xfId="0" applyNumberFormat="1" applyFont="1" applyBorder="1" applyAlignment="1">
      <alignment horizontal="right" vertical="center"/>
    </xf>
    <xf numFmtId="178" fontId="14" fillId="0" borderId="0" xfId="0" applyNumberFormat="1" applyFont="1" applyAlignment="1">
      <alignment vertical="top"/>
    </xf>
    <xf numFmtId="178" fontId="6" fillId="0" borderId="1" xfId="0" applyNumberFormat="1" applyFont="1" applyBorder="1" applyAlignment="1">
      <alignment horizontal="right"/>
    </xf>
    <xf numFmtId="178" fontId="6" fillId="0" borderId="2" xfId="0" applyNumberFormat="1" applyFont="1" applyBorder="1" applyAlignment="1">
      <alignment vertical="center"/>
    </xf>
    <xf numFmtId="0" fontId="21" fillId="0" borderId="0" xfId="1" applyFont="1" applyAlignment="1">
      <alignment vertical="top"/>
    </xf>
    <xf numFmtId="0" fontId="21" fillId="0" borderId="0" xfId="1" applyFont="1"/>
    <xf numFmtId="0" fontId="21" fillId="0" borderId="1" xfId="1" applyFont="1" applyBorder="1"/>
    <xf numFmtId="0" fontId="21" fillId="0" borderId="6" xfId="1" applyFont="1" applyBorder="1" applyAlignment="1">
      <alignment horizontal="left"/>
    </xf>
    <xf numFmtId="0" fontId="21" fillId="0" borderId="6" xfId="1" applyFont="1" applyBorder="1"/>
    <xf numFmtId="0" fontId="21" fillId="0" borderId="19" xfId="1" applyFont="1" applyBorder="1" applyAlignment="1">
      <alignment horizontal="right"/>
    </xf>
    <xf numFmtId="0" fontId="21" fillId="0" borderId="22" xfId="1" applyFont="1" applyBorder="1" applyAlignment="1">
      <alignment horizontal="left"/>
    </xf>
    <xf numFmtId="0" fontId="21" fillId="0" borderId="22" xfId="1" applyFont="1" applyBorder="1"/>
    <xf numFmtId="0" fontId="21" fillId="0" borderId="11" xfId="1" applyFont="1" applyBorder="1" applyAlignment="1">
      <alignment vertical="distributed" textRotation="255"/>
    </xf>
    <xf numFmtId="0" fontId="21" fillId="0" borderId="12" xfId="1" applyFont="1" applyBorder="1"/>
    <xf numFmtId="0" fontId="21" fillId="0" borderId="24" xfId="1" applyFont="1" applyBorder="1"/>
    <xf numFmtId="0" fontId="21" fillId="0" borderId="21" xfId="1" applyFont="1" applyBorder="1" applyAlignment="1">
      <alignment horizontal="right"/>
    </xf>
    <xf numFmtId="0" fontId="21" fillId="0" borderId="12" xfId="1" applyFont="1" applyBorder="1" applyAlignment="1">
      <alignment horizontal="center"/>
    </xf>
    <xf numFmtId="0" fontId="21" fillId="0" borderId="25" xfId="1" applyFont="1" applyBorder="1" applyAlignment="1">
      <alignment horizontal="center"/>
    </xf>
    <xf numFmtId="3" fontId="21" fillId="0" borderId="0" xfId="1" applyNumberFormat="1" applyFont="1" applyAlignment="1">
      <alignment vertical="center"/>
    </xf>
    <xf numFmtId="180" fontId="21" fillId="0" borderId="0" xfId="1" applyNumberFormat="1" applyFont="1" applyAlignment="1">
      <alignment vertical="center"/>
    </xf>
    <xf numFmtId="181" fontId="21" fillId="0" borderId="0" xfId="1" applyNumberFormat="1" applyFont="1"/>
    <xf numFmtId="0" fontId="21" fillId="0" borderId="12" xfId="1" applyFont="1" applyBorder="1" applyAlignment="1">
      <alignment horizontal="left"/>
    </xf>
    <xf numFmtId="0" fontId="21" fillId="0" borderId="10" xfId="1" applyFont="1" applyBorder="1" applyAlignment="1">
      <alignment horizontal="center"/>
    </xf>
    <xf numFmtId="0" fontId="21" fillId="0" borderId="18" xfId="1" applyFont="1" applyBorder="1" applyAlignment="1">
      <alignment horizontal="center"/>
    </xf>
    <xf numFmtId="0" fontId="21" fillId="0" borderId="10" xfId="1" applyFont="1" applyBorder="1" applyAlignment="1">
      <alignment horizontal="left"/>
    </xf>
    <xf numFmtId="0" fontId="21" fillId="0" borderId="9" xfId="1" applyFont="1" applyBorder="1"/>
    <xf numFmtId="3" fontId="20" fillId="0" borderId="0" xfId="1" applyNumberFormat="1" applyFont="1" applyAlignment="1">
      <alignment vertical="center"/>
    </xf>
    <xf numFmtId="180" fontId="20" fillId="0" borderId="0" xfId="1" applyNumberFormat="1" applyFont="1" applyAlignment="1">
      <alignment vertical="center"/>
    </xf>
    <xf numFmtId="0" fontId="21" fillId="0" borderId="20" xfId="1" applyFont="1" applyBorder="1"/>
    <xf numFmtId="0" fontId="21" fillId="0" borderId="7" xfId="1" applyFont="1" applyBorder="1" applyAlignment="1">
      <alignment horizontal="center"/>
    </xf>
    <xf numFmtId="57" fontId="21" fillId="0" borderId="18" xfId="1" applyNumberFormat="1" applyFont="1" applyBorder="1" applyAlignment="1">
      <alignment horizontal="center"/>
    </xf>
    <xf numFmtId="41" fontId="21" fillId="0" borderId="0" xfId="1" applyNumberFormat="1" applyFont="1" applyAlignment="1">
      <alignment horizontal="center" vertical="center"/>
    </xf>
    <xf numFmtId="0" fontId="21" fillId="0" borderId="17" xfId="1" applyFont="1" applyBorder="1" applyAlignment="1">
      <alignment horizontal="center"/>
    </xf>
    <xf numFmtId="0" fontId="21" fillId="0" borderId="24" xfId="1" applyFont="1" applyBorder="1" applyAlignment="1">
      <alignment horizontal="center"/>
    </xf>
    <xf numFmtId="180" fontId="22" fillId="0" borderId="0" xfId="1" applyNumberFormat="1" applyFont="1" applyAlignment="1">
      <alignment vertical="center"/>
    </xf>
    <xf numFmtId="0" fontId="21" fillId="0" borderId="0" xfId="1" applyFont="1" applyAlignment="1">
      <alignment horizontal="left"/>
    </xf>
    <xf numFmtId="0" fontId="21" fillId="0" borderId="9" xfId="1" applyFont="1" applyBorder="1" applyAlignment="1">
      <alignment horizontal="center"/>
    </xf>
    <xf numFmtId="0" fontId="21" fillId="0" borderId="0" xfId="1" applyFont="1" applyAlignment="1">
      <alignment horizontal="center"/>
    </xf>
    <xf numFmtId="0" fontId="21" fillId="0" borderId="22" xfId="1" applyFont="1" applyBorder="1" applyAlignment="1">
      <alignment horizontal="center"/>
    </xf>
    <xf numFmtId="57" fontId="21" fillId="0" borderId="7" xfId="1" applyNumberFormat="1" applyFont="1" applyBorder="1" applyAlignment="1">
      <alignment horizontal="center"/>
    </xf>
    <xf numFmtId="0" fontId="21" fillId="0" borderId="8" xfId="1" applyFont="1" applyBorder="1" applyAlignment="1">
      <alignment horizontal="left"/>
    </xf>
    <xf numFmtId="0" fontId="21" fillId="0" borderId="1" xfId="1" applyFont="1" applyBorder="1" applyAlignment="1">
      <alignment horizontal="left"/>
    </xf>
    <xf numFmtId="0" fontId="21" fillId="0" borderId="26" xfId="1" applyFont="1" applyBorder="1"/>
    <xf numFmtId="3" fontId="20" fillId="0" borderId="1" xfId="1" applyNumberFormat="1" applyFont="1" applyBorder="1" applyAlignment="1">
      <alignment vertical="center"/>
    </xf>
    <xf numFmtId="180" fontId="20" fillId="0" borderId="1" xfId="1" applyNumberFormat="1" applyFont="1" applyBorder="1" applyAlignment="1">
      <alignment vertical="center"/>
    </xf>
    <xf numFmtId="0" fontId="21" fillId="0" borderId="0" xfId="1" applyFont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6" fillId="0" borderId="12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0" fontId="6" fillId="0" borderId="0" xfId="1" applyFont="1"/>
    <xf numFmtId="0" fontId="6" fillId="0" borderId="18" xfId="1" applyFont="1" applyBorder="1" applyAlignment="1">
      <alignment horizontal="right"/>
    </xf>
    <xf numFmtId="0" fontId="6" fillId="0" borderId="10" xfId="1" applyFont="1" applyBorder="1" applyAlignment="1">
      <alignment horizontal="right"/>
    </xf>
    <xf numFmtId="182" fontId="6" fillId="0" borderId="12" xfId="1" applyNumberFormat="1" applyFont="1" applyBorder="1" applyAlignment="1">
      <alignment horizontal="center" vertical="center"/>
    </xf>
    <xf numFmtId="182" fontId="6" fillId="0" borderId="0" xfId="1" applyNumberFormat="1" applyFont="1" applyAlignment="1">
      <alignment horizontal="center" vertical="center"/>
    </xf>
    <xf numFmtId="183" fontId="6" fillId="0" borderId="12" xfId="1" applyNumberFormat="1" applyFont="1" applyBorder="1" applyAlignment="1">
      <alignment horizontal="center" vertical="center"/>
    </xf>
    <xf numFmtId="183" fontId="6" fillId="0" borderId="0" xfId="1" applyNumberFormat="1" applyFont="1" applyAlignment="1">
      <alignment horizontal="center" vertical="center"/>
    </xf>
    <xf numFmtId="182" fontId="6" fillId="0" borderId="17" xfId="1" applyNumberFormat="1" applyFont="1" applyBorder="1" applyAlignment="1">
      <alignment horizontal="center" vertical="center"/>
    </xf>
    <xf numFmtId="182" fontId="6" fillId="0" borderId="21" xfId="1" applyNumberFormat="1" applyFont="1" applyBorder="1" applyAlignment="1">
      <alignment horizontal="center" vertical="center"/>
    </xf>
    <xf numFmtId="183" fontId="6" fillId="0" borderId="15" xfId="1" applyNumberFormat="1" applyFont="1" applyBorder="1" applyAlignment="1">
      <alignment horizontal="center" vertical="center"/>
    </xf>
    <xf numFmtId="183" fontId="6" fillId="0" borderId="1" xfId="1" applyNumberFormat="1" applyFont="1" applyBorder="1" applyAlignment="1">
      <alignment horizontal="center" vertical="center"/>
    </xf>
    <xf numFmtId="182" fontId="6" fillId="0" borderId="0" xfId="1" applyNumberFormat="1" applyFont="1" applyAlignment="1">
      <alignment vertical="top"/>
    </xf>
    <xf numFmtId="183" fontId="6" fillId="0" borderId="0" xfId="1" applyNumberFormat="1" applyFont="1" applyAlignment="1">
      <alignment vertical="top"/>
    </xf>
    <xf numFmtId="0" fontId="9" fillId="0" borderId="0" xfId="1" applyFont="1" applyAlignment="1">
      <alignment horizontal="left" vertical="center"/>
    </xf>
    <xf numFmtId="0" fontId="1" fillId="0" borderId="0" xfId="1" applyAlignment="1">
      <alignment vertical="center"/>
    </xf>
    <xf numFmtId="182" fontId="1" fillId="0" borderId="0" xfId="1" applyNumberFormat="1" applyAlignment="1">
      <alignment vertical="center"/>
    </xf>
    <xf numFmtId="0" fontId="6" fillId="0" borderId="1" xfId="1" applyFont="1" applyBorder="1" applyAlignment="1">
      <alignment vertical="center"/>
    </xf>
    <xf numFmtId="182" fontId="6" fillId="0" borderId="0" xfId="1" applyNumberFormat="1" applyFont="1" applyAlignment="1">
      <alignment vertical="center"/>
    </xf>
    <xf numFmtId="0" fontId="6" fillId="0" borderId="16" xfId="1" applyFont="1" applyBorder="1" applyAlignment="1">
      <alignment horizontal="center" vertical="center"/>
    </xf>
    <xf numFmtId="3" fontId="6" fillId="0" borderId="0" xfId="1" applyNumberFormat="1" applyFont="1" applyAlignment="1">
      <alignment vertical="center"/>
    </xf>
    <xf numFmtId="184" fontId="6" fillId="0" borderId="0" xfId="9" applyNumberFormat="1" applyFont="1" applyFill="1" applyAlignment="1">
      <alignment vertical="center"/>
    </xf>
    <xf numFmtId="0" fontId="6" fillId="0" borderId="0" xfId="1" applyFont="1" applyAlignment="1">
      <alignment horizontal="center" vertical="center"/>
    </xf>
    <xf numFmtId="0" fontId="6" fillId="0" borderId="22" xfId="1" applyFont="1" applyBorder="1" applyAlignment="1">
      <alignment vertical="center"/>
    </xf>
    <xf numFmtId="38" fontId="6" fillId="0" borderId="0" xfId="1" applyNumberFormat="1" applyFont="1" applyAlignment="1">
      <alignment vertical="center"/>
    </xf>
    <xf numFmtId="185" fontId="6" fillId="0" borderId="0" xfId="1" applyNumberFormat="1" applyFont="1" applyAlignment="1">
      <alignment vertical="center"/>
    </xf>
    <xf numFmtId="38" fontId="6" fillId="0" borderId="7" xfId="2" applyFont="1" applyFill="1" applyBorder="1" applyAlignment="1">
      <alignment vertical="center"/>
    </xf>
    <xf numFmtId="184" fontId="6" fillId="0" borderId="0" xfId="9" applyNumberFormat="1" applyFont="1" applyFill="1" applyAlignment="1">
      <alignment horizontal="right" vertical="center"/>
    </xf>
    <xf numFmtId="38" fontId="6" fillId="0" borderId="7" xfId="2" applyFont="1" applyFill="1" applyBorder="1" applyAlignment="1">
      <alignment horizontal="right" vertical="center"/>
    </xf>
    <xf numFmtId="182" fontId="6" fillId="0" borderId="7" xfId="1" applyNumberFormat="1" applyFont="1" applyBorder="1" applyAlignment="1">
      <alignment horizontal="center" vertical="center"/>
    </xf>
    <xf numFmtId="38" fontId="6" fillId="0" borderId="7" xfId="1" applyNumberFormat="1" applyFont="1" applyBorder="1" applyAlignment="1">
      <alignment vertical="center"/>
    </xf>
    <xf numFmtId="183" fontId="6" fillId="0" borderId="10" xfId="1" applyNumberFormat="1" applyFont="1" applyBorder="1" applyAlignment="1">
      <alignment horizontal="center" vertical="center"/>
    </xf>
    <xf numFmtId="183" fontId="6" fillId="0" borderId="22" xfId="1" applyNumberFormat="1" applyFont="1" applyBorder="1" applyAlignment="1">
      <alignment horizontal="center" vertical="center"/>
    </xf>
    <xf numFmtId="0" fontId="6" fillId="0" borderId="24" xfId="1" applyFont="1" applyBorder="1" applyAlignment="1">
      <alignment horizontal="center"/>
    </xf>
    <xf numFmtId="184" fontId="6" fillId="0" borderId="7" xfId="2" applyNumberFormat="1" applyFont="1" applyFill="1" applyBorder="1" applyAlignment="1">
      <alignment vertical="center"/>
    </xf>
    <xf numFmtId="177" fontId="12" fillId="0" borderId="0" xfId="1" applyNumberFormat="1" applyFont="1" applyAlignment="1">
      <alignment vertical="center"/>
    </xf>
    <xf numFmtId="177" fontId="12" fillId="0" borderId="1" xfId="1" applyNumberFormat="1" applyFont="1" applyBorder="1" applyAlignment="1">
      <alignment vertical="center"/>
    </xf>
    <xf numFmtId="0" fontId="13" fillId="0" borderId="0" xfId="1" applyFont="1"/>
    <xf numFmtId="178" fontId="6" fillId="0" borderId="11" xfId="1" applyNumberFormat="1" applyFont="1" applyBorder="1" applyAlignment="1">
      <alignment horizontal="distributed" vertical="center"/>
    </xf>
    <xf numFmtId="178" fontId="6" fillId="0" borderId="0" xfId="1" applyNumberFormat="1" applyFont="1" applyAlignment="1">
      <alignment horizontal="distributed" vertical="center"/>
    </xf>
    <xf numFmtId="178" fontId="6" fillId="0" borderId="21" xfId="1" applyNumberFormat="1" applyFont="1" applyBorder="1" applyAlignment="1">
      <alignment vertical="center"/>
    </xf>
    <xf numFmtId="0" fontId="9" fillId="0" borderId="0" xfId="0" quotePrefix="1" applyFont="1" applyAlignment="1">
      <alignment horizontal="left"/>
    </xf>
    <xf numFmtId="0" fontId="6" fillId="0" borderId="10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14" fillId="0" borderId="0" xfId="1" applyFont="1"/>
    <xf numFmtId="0" fontId="6" fillId="0" borderId="0" xfId="1" applyFont="1" applyAlignment="1">
      <alignment horizontal="distributed" vertical="center"/>
    </xf>
    <xf numFmtId="38" fontId="6" fillId="0" borderId="0" xfId="5" applyFont="1" applyFill="1" applyBorder="1" applyAlignment="1">
      <alignment horizontal="right" vertical="center"/>
    </xf>
    <xf numFmtId="178" fontId="6" fillId="0" borderId="0" xfId="0" applyNumberFormat="1" applyFont="1" applyAlignment="1">
      <alignment vertical="top"/>
    </xf>
    <xf numFmtId="177" fontId="12" fillId="0" borderId="0" xfId="1" applyNumberFormat="1" applyFont="1" applyAlignment="1">
      <alignment vertical="top"/>
    </xf>
    <xf numFmtId="38" fontId="6" fillId="0" borderId="0" xfId="0" applyNumberFormat="1" applyFont="1" applyAlignment="1">
      <alignment horizontal="right" vertical="center"/>
    </xf>
    <xf numFmtId="178" fontId="14" fillId="0" borderId="0" xfId="1" applyNumberFormat="1" applyFont="1" applyAlignment="1">
      <alignment vertical="top"/>
    </xf>
    <xf numFmtId="178" fontId="6" fillId="0" borderId="0" xfId="1" applyNumberFormat="1" applyFont="1" applyAlignment="1">
      <alignment vertical="top"/>
    </xf>
    <xf numFmtId="178" fontId="6" fillId="0" borderId="25" xfId="1" applyNumberFormat="1" applyFont="1" applyBorder="1" applyAlignment="1">
      <alignment vertical="center"/>
    </xf>
    <xf numFmtId="178" fontId="6" fillId="0" borderId="32" xfId="1" applyNumberFormat="1" applyFont="1" applyBorder="1" applyAlignment="1">
      <alignment vertical="center"/>
    </xf>
    <xf numFmtId="178" fontId="6" fillId="0" borderId="24" xfId="0" applyNumberFormat="1" applyFont="1" applyBorder="1" applyAlignment="1">
      <alignment vertical="center"/>
    </xf>
    <xf numFmtId="178" fontId="6" fillId="0" borderId="25" xfId="0" applyNumberFormat="1" applyFont="1" applyBorder="1" applyAlignment="1">
      <alignment vertical="center"/>
    </xf>
    <xf numFmtId="178" fontId="6" fillId="0" borderId="32" xfId="0" applyNumberFormat="1" applyFont="1" applyBorder="1" applyAlignment="1">
      <alignment vertical="center"/>
    </xf>
    <xf numFmtId="178" fontId="6" fillId="0" borderId="2" xfId="1" applyNumberFormat="1" applyFont="1" applyBorder="1" applyAlignment="1">
      <alignment horizontal="center" vertical="top" shrinkToFit="1"/>
    </xf>
    <xf numFmtId="178" fontId="6" fillId="0" borderId="0" xfId="0" applyNumberFormat="1" applyFont="1" applyAlignment="1">
      <alignment horizontal="left" vertical="center"/>
    </xf>
    <xf numFmtId="178" fontId="12" fillId="0" borderId="6" xfId="1" applyNumberFormat="1" applyFont="1" applyBorder="1"/>
    <xf numFmtId="178" fontId="6" fillId="0" borderId="24" xfId="1" applyNumberFormat="1" applyFont="1" applyBorder="1" applyAlignment="1">
      <alignment vertical="center"/>
    </xf>
    <xf numFmtId="178" fontId="6" fillId="0" borderId="21" xfId="0" applyNumberFormat="1" applyFont="1" applyBorder="1" applyAlignment="1">
      <alignment horizontal="distributed" vertical="center"/>
    </xf>
    <xf numFmtId="178" fontId="6" fillId="0" borderId="0" xfId="0" applyNumberFormat="1" applyFont="1" applyAlignment="1">
      <alignment horizontal="center" vertical="center" shrinkToFit="1"/>
    </xf>
    <xf numFmtId="178" fontId="12" fillId="0" borderId="6" xfId="0" applyNumberFormat="1" applyFont="1" applyBorder="1"/>
    <xf numFmtId="3" fontId="21" fillId="0" borderId="0" xfId="1" applyNumberFormat="1" applyFont="1"/>
    <xf numFmtId="180" fontId="21" fillId="0" borderId="0" xfId="1" applyNumberFormat="1" applyFont="1" applyAlignment="1">
      <alignment vertical="center" shrinkToFit="1"/>
    </xf>
    <xf numFmtId="178" fontId="26" fillId="0" borderId="0" xfId="0" applyNumberFormat="1" applyFont="1" applyAlignment="1">
      <alignment vertical="center"/>
    </xf>
    <xf numFmtId="178" fontId="26" fillId="0" borderId="12" xfId="0" applyNumberFormat="1" applyFont="1" applyBorder="1" applyAlignment="1">
      <alignment vertical="center"/>
    </xf>
    <xf numFmtId="178" fontId="26" fillId="0" borderId="1" xfId="0" applyNumberFormat="1" applyFont="1" applyBorder="1" applyAlignment="1">
      <alignment horizontal="right"/>
    </xf>
    <xf numFmtId="178" fontId="27" fillId="0" borderId="0" xfId="0" applyNumberFormat="1" applyFont="1" applyAlignment="1">
      <alignment vertical="center"/>
    </xf>
    <xf numFmtId="0" fontId="26" fillId="0" borderId="0" xfId="1" applyFont="1"/>
    <xf numFmtId="178" fontId="26" fillId="0" borderId="1" xfId="0" applyNumberFormat="1" applyFont="1" applyBorder="1" applyAlignment="1">
      <alignment vertical="center"/>
    </xf>
    <xf numFmtId="178" fontId="27" fillId="0" borderId="15" xfId="0" applyNumberFormat="1" applyFont="1" applyBorder="1" applyAlignment="1">
      <alignment vertical="center"/>
    </xf>
    <xf numFmtId="178" fontId="26" fillId="0" borderId="0" xfId="0" applyNumberFormat="1" applyFont="1" applyAlignment="1">
      <alignment horizontal="right" vertical="center"/>
    </xf>
    <xf numFmtId="178" fontId="27" fillId="0" borderId="12" xfId="0" applyNumberFormat="1" applyFont="1" applyBorder="1" applyAlignment="1">
      <alignment vertical="center"/>
    </xf>
    <xf numFmtId="178" fontId="27" fillId="0" borderId="0" xfId="1" applyNumberFormat="1" applyFont="1" applyAlignment="1">
      <alignment vertical="center"/>
    </xf>
    <xf numFmtId="178" fontId="26" fillId="0" borderId="0" xfId="1" applyNumberFormat="1" applyFont="1" applyAlignment="1">
      <alignment vertical="center"/>
    </xf>
    <xf numFmtId="178" fontId="26" fillId="0" borderId="1" xfId="0" applyNumberFormat="1" applyFont="1" applyBorder="1" applyAlignment="1">
      <alignment horizontal="right" vertical="center"/>
    </xf>
    <xf numFmtId="178" fontId="25" fillId="0" borderId="0" xfId="1" applyNumberFormat="1" applyFont="1"/>
    <xf numFmtId="178" fontId="26" fillId="0" borderId="1" xfId="1" applyNumberFormat="1" applyFont="1" applyBorder="1" applyAlignment="1">
      <alignment vertical="center"/>
    </xf>
    <xf numFmtId="178" fontId="27" fillId="0" borderId="17" xfId="0" applyNumberFormat="1" applyFont="1" applyBorder="1" applyAlignment="1">
      <alignment vertical="center"/>
    </xf>
    <xf numFmtId="178" fontId="26" fillId="0" borderId="21" xfId="0" applyNumberFormat="1" applyFont="1" applyBorder="1" applyAlignment="1">
      <alignment vertical="center"/>
    </xf>
    <xf numFmtId="178" fontId="26" fillId="0" borderId="11" xfId="0" applyNumberFormat="1" applyFont="1" applyBorder="1" applyAlignment="1">
      <alignment vertical="center"/>
    </xf>
    <xf numFmtId="177" fontId="26" fillId="0" borderId="0" xfId="1" applyNumberFormat="1" applyFont="1" applyAlignment="1">
      <alignment vertical="center"/>
    </xf>
    <xf numFmtId="177" fontId="26" fillId="0" borderId="13" xfId="1" applyNumberFormat="1" applyFont="1" applyBorder="1" applyAlignment="1">
      <alignment vertical="center"/>
    </xf>
    <xf numFmtId="178" fontId="26" fillId="0" borderId="13" xfId="0" applyNumberFormat="1" applyFont="1" applyBorder="1" applyAlignment="1">
      <alignment vertical="center"/>
    </xf>
    <xf numFmtId="0" fontId="26" fillId="0" borderId="0" xfId="1" applyFont="1" applyAlignment="1">
      <alignment vertical="center"/>
    </xf>
    <xf numFmtId="0" fontId="26" fillId="0" borderId="13" xfId="1" applyFont="1" applyBorder="1" applyAlignment="1">
      <alignment vertical="center"/>
    </xf>
    <xf numFmtId="0" fontId="26" fillId="0" borderId="13" xfId="1" applyFont="1" applyBorder="1"/>
    <xf numFmtId="178" fontId="26" fillId="0" borderId="13" xfId="0" applyNumberFormat="1" applyFont="1" applyBorder="1" applyAlignment="1">
      <alignment horizontal="right" vertical="center"/>
    </xf>
    <xf numFmtId="178" fontId="27" fillId="0" borderId="15" xfId="1" applyNumberFormat="1" applyFont="1" applyBorder="1" applyAlignment="1">
      <alignment vertical="top"/>
    </xf>
    <xf numFmtId="0" fontId="26" fillId="0" borderId="1" xfId="1" applyFont="1" applyBorder="1" applyAlignment="1">
      <alignment vertical="center"/>
    </xf>
    <xf numFmtId="178" fontId="26" fillId="0" borderId="14" xfId="0" applyNumberFormat="1" applyFont="1" applyBorder="1" applyAlignment="1">
      <alignment horizontal="right" vertical="center"/>
    </xf>
    <xf numFmtId="178" fontId="26" fillId="0" borderId="31" xfId="1" applyNumberFormat="1" applyFont="1" applyBorder="1" applyAlignment="1">
      <alignment horizontal="center" vertical="center"/>
    </xf>
    <xf numFmtId="178" fontId="26" fillId="0" borderId="30" xfId="1" applyNumberFormat="1" applyFont="1" applyBorder="1" applyAlignment="1">
      <alignment vertical="center"/>
    </xf>
    <xf numFmtId="178" fontId="26" fillId="0" borderId="29" xfId="1" applyNumberFormat="1" applyFont="1" applyBorder="1" applyAlignment="1">
      <alignment vertical="center"/>
    </xf>
    <xf numFmtId="178" fontId="25" fillId="0" borderId="30" xfId="1" applyNumberFormat="1" applyFont="1" applyBorder="1"/>
    <xf numFmtId="178" fontId="25" fillId="0" borderId="29" xfId="1" applyNumberFormat="1" applyFont="1" applyBorder="1"/>
    <xf numFmtId="178" fontId="27" fillId="0" borderId="21" xfId="0" applyNumberFormat="1" applyFont="1" applyBorder="1" applyAlignment="1">
      <alignment horizontal="right" vertical="center"/>
    </xf>
    <xf numFmtId="178" fontId="26" fillId="0" borderId="21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178" fontId="27" fillId="0" borderId="1" xfId="1" applyNumberFormat="1" applyFont="1" applyBorder="1" applyAlignment="1">
      <alignment vertical="center"/>
    </xf>
    <xf numFmtId="178" fontId="26" fillId="0" borderId="0" xfId="1" applyNumberFormat="1" applyFont="1"/>
    <xf numFmtId="178" fontId="26" fillId="0" borderId="2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178" fontId="26" fillId="0" borderId="21" xfId="1" applyNumberFormat="1" applyFont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6" fillId="0" borderId="0" xfId="0" applyFont="1"/>
    <xf numFmtId="178" fontId="26" fillId="0" borderId="1" xfId="1" applyNumberFormat="1" applyFont="1" applyBorder="1"/>
    <xf numFmtId="0" fontId="26" fillId="0" borderId="1" xfId="1" applyFont="1" applyBorder="1" applyAlignment="1">
      <alignment horizontal="right" vertical="center"/>
    </xf>
    <xf numFmtId="38" fontId="26" fillId="0" borderId="17" xfId="2" applyFont="1" applyFill="1" applyBorder="1" applyAlignment="1">
      <alignment vertical="center"/>
    </xf>
    <xf numFmtId="3" fontId="26" fillId="0" borderId="21" xfId="1" applyNumberFormat="1" applyFont="1" applyBorder="1" applyAlignment="1">
      <alignment vertical="center"/>
    </xf>
    <xf numFmtId="3" fontId="26" fillId="0" borderId="11" xfId="1" applyNumberFormat="1" applyFont="1" applyBorder="1" applyAlignment="1">
      <alignment vertical="center"/>
    </xf>
    <xf numFmtId="184" fontId="26" fillId="0" borderId="0" xfId="1" applyNumberFormat="1" applyFont="1" applyAlignment="1">
      <alignment horizontal="right" vertical="center"/>
    </xf>
    <xf numFmtId="38" fontId="26" fillId="0" borderId="12" xfId="2" applyFont="1" applyFill="1" applyBorder="1" applyAlignment="1">
      <alignment vertical="center"/>
    </xf>
    <xf numFmtId="3" fontId="26" fillId="0" borderId="0" xfId="1" applyNumberFormat="1" applyFont="1" applyAlignment="1">
      <alignment vertical="center"/>
    </xf>
    <xf numFmtId="3" fontId="26" fillId="0" borderId="13" xfId="1" applyNumberFormat="1" applyFont="1" applyBorder="1" applyAlignment="1">
      <alignment vertical="center"/>
    </xf>
    <xf numFmtId="38" fontId="26" fillId="0" borderId="0" xfId="2" applyFont="1" applyFill="1" applyBorder="1" applyAlignment="1">
      <alignment vertical="center"/>
    </xf>
    <xf numFmtId="38" fontId="26" fillId="0" borderId="15" xfId="2" applyFont="1" applyFill="1" applyBorder="1" applyAlignment="1">
      <alignment vertical="center"/>
    </xf>
    <xf numFmtId="38" fontId="26" fillId="0" borderId="1" xfId="2" applyFont="1" applyFill="1" applyBorder="1" applyAlignment="1">
      <alignment vertical="center"/>
    </xf>
    <xf numFmtId="38" fontId="26" fillId="0" borderId="14" xfId="2" applyFont="1" applyFill="1" applyBorder="1" applyAlignment="1">
      <alignment vertical="center"/>
    </xf>
    <xf numFmtId="38" fontId="26" fillId="0" borderId="7" xfId="2" applyFont="1" applyFill="1" applyBorder="1" applyAlignment="1">
      <alignment vertical="center"/>
    </xf>
    <xf numFmtId="184" fontId="26" fillId="0" borderId="8" xfId="1" applyNumberFormat="1" applyFont="1" applyBorder="1" applyAlignment="1">
      <alignment vertical="center"/>
    </xf>
    <xf numFmtId="38" fontId="26" fillId="0" borderId="7" xfId="1" applyNumberFormat="1" applyFont="1" applyBorder="1" applyAlignment="1">
      <alignment vertical="center"/>
    </xf>
    <xf numFmtId="0" fontId="6" fillId="0" borderId="10" xfId="1" applyFont="1" applyBorder="1" applyAlignment="1">
      <alignment vertical="center" wrapText="1"/>
    </xf>
    <xf numFmtId="0" fontId="6" fillId="0" borderId="13" xfId="1" applyFont="1" applyBorder="1" applyAlignment="1">
      <alignment horizontal="left" vertical="center"/>
    </xf>
    <xf numFmtId="0" fontId="6" fillId="0" borderId="20" xfId="1" applyFont="1" applyBorder="1" applyAlignment="1">
      <alignment horizontal="center" vertical="center" wrapText="1"/>
    </xf>
    <xf numFmtId="177" fontId="1" fillId="0" borderId="17" xfId="1" applyNumberFormat="1" applyBorder="1" applyAlignment="1">
      <alignment vertical="center"/>
    </xf>
    <xf numFmtId="177" fontId="1" fillId="0" borderId="21" xfId="1" applyNumberFormat="1" applyBorder="1" applyAlignment="1">
      <alignment vertical="center"/>
    </xf>
    <xf numFmtId="177" fontId="1" fillId="0" borderId="11" xfId="1" applyNumberFormat="1" applyBorder="1" applyAlignment="1">
      <alignment vertical="center"/>
    </xf>
    <xf numFmtId="177" fontId="1" fillId="0" borderId="0" xfId="1" applyNumberFormat="1" applyAlignment="1">
      <alignment vertical="center"/>
    </xf>
    <xf numFmtId="177" fontId="1" fillId="0" borderId="12" xfId="1" applyNumberFormat="1" applyBorder="1" applyAlignment="1">
      <alignment vertical="center"/>
    </xf>
    <xf numFmtId="177" fontId="12" fillId="0" borderId="13" xfId="1" applyNumberFormat="1" applyFont="1" applyBorder="1" applyAlignment="1">
      <alignment vertical="center"/>
    </xf>
    <xf numFmtId="177" fontId="1" fillId="0" borderId="13" xfId="1" applyNumberFormat="1" applyBorder="1" applyAlignment="1">
      <alignment vertical="center"/>
    </xf>
    <xf numFmtId="177" fontId="1" fillId="0" borderId="15" xfId="1" applyNumberFormat="1" applyBorder="1" applyAlignment="1">
      <alignment vertical="center"/>
    </xf>
    <xf numFmtId="177" fontId="12" fillId="0" borderId="14" xfId="1" applyNumberFormat="1" applyFont="1" applyBorder="1" applyAlignment="1">
      <alignment vertical="center"/>
    </xf>
    <xf numFmtId="177" fontId="1" fillId="0" borderId="14" xfId="1" applyNumberFormat="1" applyBorder="1" applyAlignment="1">
      <alignment vertical="center"/>
    </xf>
    <xf numFmtId="179" fontId="6" fillId="0" borderId="0" xfId="0" applyNumberFormat="1" applyFont="1" applyAlignment="1">
      <alignment vertical="center"/>
    </xf>
    <xf numFmtId="181" fontId="6" fillId="0" borderId="1" xfId="10" applyNumberFormat="1" applyFont="1" applyBorder="1"/>
    <xf numFmtId="178" fontId="6" fillId="0" borderId="1" xfId="0" applyNumberFormat="1" applyFont="1" applyBorder="1"/>
    <xf numFmtId="179" fontId="14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14" fillId="0" borderId="0" xfId="1" applyNumberFormat="1" applyFont="1"/>
    <xf numFmtId="179" fontId="14" fillId="0" borderId="12" xfId="5" applyNumberFormat="1" applyFont="1" applyFill="1" applyBorder="1" applyAlignment="1">
      <alignment horizontal="right" vertical="center"/>
    </xf>
    <xf numFmtId="181" fontId="6" fillId="0" borderId="0" xfId="1" applyNumberFormat="1" applyFont="1"/>
    <xf numFmtId="181" fontId="14" fillId="0" borderId="0" xfId="0" applyNumberFormat="1" applyFont="1" applyAlignment="1">
      <alignment vertical="center"/>
    </xf>
    <xf numFmtId="181" fontId="6" fillId="0" borderId="0" xfId="0" applyNumberFormat="1" applyFont="1" applyAlignment="1">
      <alignment vertical="center"/>
    </xf>
    <xf numFmtId="178" fontId="14" fillId="0" borderId="15" xfId="0" applyNumberFormat="1" applyFont="1" applyBorder="1" applyAlignment="1">
      <alignment vertical="center"/>
    </xf>
    <xf numFmtId="178" fontId="6" fillId="0" borderId="1" xfId="0" applyNumberFormat="1" applyFont="1" applyBorder="1" applyAlignment="1">
      <alignment vertical="center"/>
    </xf>
    <xf numFmtId="179" fontId="14" fillId="0" borderId="12" xfId="0" applyNumberFormat="1" applyFont="1" applyBorder="1" applyAlignment="1">
      <alignment vertical="center"/>
    </xf>
    <xf numFmtId="178" fontId="14" fillId="0" borderId="1" xfId="0" applyNumberFormat="1" applyFont="1" applyBorder="1" applyAlignment="1">
      <alignment vertical="center"/>
    </xf>
    <xf numFmtId="38" fontId="14" fillId="0" borderId="0" xfId="5" applyFont="1" applyFill="1" applyAlignment="1"/>
    <xf numFmtId="0" fontId="6" fillId="0" borderId="21" xfId="1" applyFont="1" applyBorder="1"/>
    <xf numFmtId="179" fontId="6" fillId="0" borderId="0" xfId="0" applyNumberFormat="1" applyFont="1"/>
    <xf numFmtId="179" fontId="14" fillId="0" borderId="12" xfId="1" applyNumberFormat="1" applyFont="1" applyBorder="1" applyAlignment="1">
      <alignment vertical="center"/>
    </xf>
    <xf numFmtId="179" fontId="6" fillId="0" borderId="0" xfId="1" applyNumberFormat="1" applyFont="1" applyAlignment="1">
      <alignment vertical="center"/>
    </xf>
    <xf numFmtId="0" fontId="14" fillId="0" borderId="1" xfId="1" applyFont="1" applyBorder="1"/>
    <xf numFmtId="179" fontId="6" fillId="0" borderId="0" xfId="1" applyNumberFormat="1" applyFont="1" applyAlignment="1">
      <alignment horizontal="right" vertical="center"/>
    </xf>
    <xf numFmtId="179" fontId="14" fillId="0" borderId="0" xfId="1" applyNumberFormat="1" applyFont="1" applyAlignment="1">
      <alignment vertical="center"/>
    </xf>
    <xf numFmtId="0" fontId="14" fillId="0" borderId="15" xfId="1" applyFont="1" applyBorder="1"/>
    <xf numFmtId="178" fontId="6" fillId="0" borderId="1" xfId="0" applyNumberFormat="1" applyFont="1" applyBorder="1" applyAlignment="1">
      <alignment horizontal="right" vertical="center"/>
    </xf>
    <xf numFmtId="178" fontId="6" fillId="0" borderId="5" xfId="1" applyNumberFormat="1" applyFont="1" applyBorder="1" applyAlignment="1">
      <alignment vertical="center" wrapText="1"/>
    </xf>
    <xf numFmtId="178" fontId="6" fillId="0" borderId="10" xfId="1" applyNumberFormat="1" applyFont="1" applyBorder="1" applyAlignment="1">
      <alignment vertical="center" wrapText="1"/>
    </xf>
    <xf numFmtId="178" fontId="6" fillId="0" borderId="23" xfId="1" applyNumberFormat="1" applyFont="1" applyBorder="1" applyAlignment="1">
      <alignment vertical="center" wrapText="1"/>
    </xf>
    <xf numFmtId="178" fontId="6" fillId="0" borderId="18" xfId="1" applyNumberFormat="1" applyFont="1" applyBorder="1" applyAlignment="1">
      <alignment vertical="center" wrapText="1"/>
    </xf>
    <xf numFmtId="178" fontId="26" fillId="0" borderId="33" xfId="1" applyNumberFormat="1" applyFont="1" applyBorder="1" applyAlignment="1">
      <alignment horizontal="center" vertical="top" wrapText="1"/>
    </xf>
    <xf numFmtId="178" fontId="26" fillId="0" borderId="33" xfId="1" applyNumberFormat="1" applyFont="1" applyBorder="1" applyAlignment="1">
      <alignment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1" xfId="1" applyBorder="1"/>
    <xf numFmtId="182" fontId="1" fillId="0" borderId="0" xfId="1" applyNumberFormat="1"/>
    <xf numFmtId="0" fontId="3" fillId="0" borderId="21" xfId="1" applyFont="1" applyBorder="1" applyAlignment="1">
      <alignment horizontal="distributed" vertical="center"/>
    </xf>
    <xf numFmtId="0" fontId="3" fillId="0" borderId="11" xfId="1" applyFont="1" applyBorder="1" applyAlignment="1">
      <alignment horizontal="distributed" vertical="center"/>
    </xf>
    <xf numFmtId="0" fontId="6" fillId="0" borderId="1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21" fillId="0" borderId="5" xfId="1" applyFont="1" applyBorder="1" applyAlignment="1">
      <alignment horizontal="center" vertical="center"/>
    </xf>
    <xf numFmtId="0" fontId="21" fillId="0" borderId="6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1" fillId="0" borderId="22" xfId="1" applyFont="1" applyBorder="1" applyAlignment="1">
      <alignment horizontal="center" vertical="center"/>
    </xf>
    <xf numFmtId="0" fontId="21" fillId="0" borderId="23" xfId="1" applyFont="1" applyBorder="1" applyAlignment="1">
      <alignment horizontal="center" vertical="center"/>
    </xf>
    <xf numFmtId="0" fontId="21" fillId="0" borderId="18" xfId="1" applyFont="1" applyBorder="1" applyAlignment="1">
      <alignment horizontal="center" vertical="center"/>
    </xf>
    <xf numFmtId="0" fontId="21" fillId="0" borderId="19" xfId="1" applyFont="1" applyBorder="1" applyAlignment="1">
      <alignment horizontal="center" vertical="center"/>
    </xf>
    <xf numFmtId="0" fontId="21" fillId="0" borderId="20" xfId="1" applyFont="1" applyBorder="1" applyAlignment="1">
      <alignment horizontal="center" vertical="center"/>
    </xf>
    <xf numFmtId="0" fontId="21" fillId="0" borderId="13" xfId="1" applyFont="1" applyBorder="1" applyAlignment="1">
      <alignment vertical="distributed" textRotation="255"/>
    </xf>
    <xf numFmtId="0" fontId="21" fillId="0" borderId="17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/>
    </xf>
    <xf numFmtId="0" fontId="21" fillId="0" borderId="24" xfId="1" applyFont="1" applyBorder="1" applyAlignment="1">
      <alignment horizontal="center" vertical="center" textRotation="255" shrinkToFit="1"/>
    </xf>
    <xf numFmtId="0" fontId="1" fillId="0" borderId="25" xfId="1" applyBorder="1" applyAlignment="1">
      <alignment horizontal="center" vertical="center" textRotation="255" shrinkToFit="1"/>
    </xf>
    <xf numFmtId="0" fontId="1" fillId="0" borderId="18" xfId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3" xfId="1" quotePrefix="1" applyFont="1" applyBorder="1" applyAlignment="1">
      <alignment horizontal="center" vertical="center"/>
    </xf>
    <xf numFmtId="0" fontId="6" fillId="0" borderId="20" xfId="1" quotePrefix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1" xfId="1" quotePrefix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6" xfId="1" applyFont="1" applyBorder="1" applyAlignment="1">
      <alignment vertical="center" wrapText="1"/>
    </xf>
    <xf numFmtId="0" fontId="6" fillId="0" borderId="0" xfId="1" applyFont="1" applyAlignment="1">
      <alignment vertical="center" wrapText="1"/>
    </xf>
  </cellXfs>
  <cellStyles count="11">
    <cellStyle name="パーセント" xfId="9" builtinId="5"/>
    <cellStyle name="桁区切り" xfId="5" builtinId="6"/>
    <cellStyle name="桁区切り 2" xfId="2" xr:uid="{00000000-0005-0000-0000-000002000000}"/>
    <cellStyle name="桁区切り 3" xfId="6" xr:uid="{00000000-0005-0000-0000-000003000000}"/>
    <cellStyle name="標準" xfId="0" builtinId="0"/>
    <cellStyle name="標準 2" xfId="1" xr:uid="{00000000-0005-0000-0000-000005000000}"/>
    <cellStyle name="標準 2 2" xfId="3" xr:uid="{00000000-0005-0000-0000-000006000000}"/>
    <cellStyle name="標準 2 3" xfId="4" xr:uid="{00000000-0005-0000-0000-000007000000}"/>
    <cellStyle name="標準 3" xfId="7" xr:uid="{00000000-0005-0000-0000-000008000000}"/>
    <cellStyle name="標準 7" xfId="10" xr:uid="{00000000-0005-0000-0000-000009000000}"/>
    <cellStyle name="未定義" xfId="8" xr:uid="{00000000-0005-0000-0000-00000A000000}"/>
  </cellStyles>
  <dxfs count="0"/>
  <tableStyles count="0" defaultTableStyle="TableStyleMedium2" defaultPivotStyle="PivotStyleMedium9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67557444066293"/>
          <c:y val="8.3760562187791043E-2"/>
          <c:w val="0.73846233399929484"/>
          <c:h val="0.91623959075369632"/>
        </c:manualLayout>
      </c:layout>
      <c:doughnutChart>
        <c:varyColors val="1"/>
        <c:ser>
          <c:idx val="0"/>
          <c:order val="0"/>
          <c:spPr>
            <a:noFill/>
            <a:ln>
              <a:solidFill>
                <a:schemeClr val="tx1"/>
              </a:solidFill>
            </a:ln>
          </c:spPr>
          <c:dPt>
            <c:idx val="0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3C-4ACB-9643-9BBF69312A1F}"/>
              </c:ext>
            </c:extLst>
          </c:dPt>
          <c:dPt>
            <c:idx val="1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3C-4ACB-9643-9BBF69312A1F}"/>
              </c:ext>
            </c:extLst>
          </c:dPt>
          <c:dPt>
            <c:idx val="2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3C-4ACB-9643-9BBF69312A1F}"/>
              </c:ext>
            </c:extLst>
          </c:dPt>
          <c:dPt>
            <c:idx val="3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3C-4ACB-9643-9BBF69312A1F}"/>
              </c:ext>
            </c:extLst>
          </c:dPt>
          <c:dPt>
            <c:idx val="4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73C-4ACB-9643-9BBF69312A1F}"/>
              </c:ext>
            </c:extLst>
          </c:dPt>
          <c:dPt>
            <c:idx val="5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73C-4ACB-9643-9BBF69312A1F}"/>
              </c:ext>
            </c:extLst>
          </c:dPt>
          <c:dPt>
            <c:idx val="6"/>
            <c:bubble3D val="0"/>
            <c:spPr>
              <a:noFill/>
              <a:ln w="9525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73C-4ACB-9643-9BBF69312A1F}"/>
              </c:ext>
            </c:extLst>
          </c:dPt>
          <c:dLbls>
            <c:dLbl>
              <c:idx val="0"/>
              <c:layout>
                <c:manualLayout>
                  <c:x val="0"/>
                  <c:y val="4.751183775574013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121609193934635E-2"/>
                      <c:h val="0.1337979094076654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73C-4ACB-9643-9BBF69312A1F}"/>
                </c:ext>
              </c:extLst>
            </c:dLbl>
            <c:dLbl>
              <c:idx val="1"/>
              <c:layout>
                <c:manualLayout>
                  <c:x val="1.221840884638267E-3"/>
                  <c:y val="-1.3937282229965157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3C-4ACB-9643-9BBF69312A1F}"/>
                </c:ext>
              </c:extLst>
            </c:dLbl>
            <c:dLbl>
              <c:idx val="2"/>
              <c:layout>
                <c:manualLayout>
                  <c:x val="0"/>
                  <c:y val="9.291521486643437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3C-4ACB-9643-9BBF69312A1F}"/>
                </c:ext>
              </c:extLst>
            </c:dLbl>
            <c:dLbl>
              <c:idx val="3"/>
              <c:layout>
                <c:manualLayout>
                  <c:x val="-1.5658447078480697E-3"/>
                  <c:y val="9.2915214866434379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3C-4ACB-9643-9BBF69312A1F}"/>
                </c:ext>
              </c:extLst>
            </c:dLbl>
            <c:dLbl>
              <c:idx val="4"/>
              <c:layout>
                <c:manualLayout>
                  <c:x val="-2.802030530752208E-2"/>
                  <c:y val="-5.610762069375474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73C-4ACB-9643-9BBF69312A1F}"/>
                </c:ext>
              </c:extLst>
            </c:dLbl>
            <c:dLbl>
              <c:idx val="5"/>
              <c:layout>
                <c:manualLayout>
                  <c:x val="-1.5788070911795914E-2"/>
                  <c:y val="-2.8946381702287215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3C-4ACB-9643-9BBF69312A1F}"/>
                </c:ext>
              </c:extLst>
            </c:dLbl>
            <c:dLbl>
              <c:idx val="6"/>
              <c:layout>
                <c:manualLayout>
                  <c:x val="2.4464748756535086E-2"/>
                  <c:y val="-6.093262732402351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73C-4ACB-9643-9BBF69312A1F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j-ea"/>
                    <a:ea typeface="+mj-ea"/>
                    <a:cs typeface="+mn-cs"/>
                  </a:defRPr>
                </a:pPr>
                <a:endParaRPr lang="ja-JP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'18-19、20'!$I$29:$I$35</c:f>
              <c:strCache>
                <c:ptCount val="7"/>
                <c:pt idx="0">
                  <c:v>内科</c:v>
                </c:pt>
                <c:pt idx="1">
                  <c:v>小児科</c:v>
                </c:pt>
                <c:pt idx="2">
                  <c:v>整形外科</c:v>
                </c:pt>
                <c:pt idx="3">
                  <c:v>脳神経外科</c:v>
                </c:pt>
                <c:pt idx="4">
                  <c:v>外科</c:v>
                </c:pt>
                <c:pt idx="5">
                  <c:v>耳鼻咽喉科</c:v>
                </c:pt>
                <c:pt idx="6">
                  <c:v>その他</c:v>
                </c:pt>
              </c:strCache>
            </c:strRef>
          </c:cat>
          <c:val>
            <c:numRef>
              <c:f>'18-19、20'!$K$29:$K$35</c:f>
              <c:numCache>
                <c:formatCode>0.0%</c:formatCode>
                <c:ptCount val="7"/>
                <c:pt idx="0">
                  <c:v>0.32003153823671349</c:v>
                </c:pt>
                <c:pt idx="1">
                  <c:v>0.23966341088748869</c:v>
                </c:pt>
                <c:pt idx="2">
                  <c:v>9.6878122387390145E-2</c:v>
                </c:pt>
                <c:pt idx="3">
                  <c:v>6.7718847494953202E-2</c:v>
                </c:pt>
                <c:pt idx="4">
                  <c:v>6.075188787613086E-2</c:v>
                </c:pt>
                <c:pt idx="5">
                  <c:v>5.0427193572724863E-2</c:v>
                </c:pt>
                <c:pt idx="6">
                  <c:v>0.16452899954459874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73C-4ACB-9643-9BBF6931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85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defRPr sz="900"/>
  </cs:dataTable>
  <cs:downBar>
    <cs:lnRef idx="0"/>
    <cs:fillRef idx="0"/>
    <cs:effectRef idx="0"/>
    <cs:fontRef idx="minor">
      <a:schemeClr val="tx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  <a:lumOff val="10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19</xdr:row>
      <xdr:rowOff>66675</xdr:rowOff>
    </xdr:from>
    <xdr:to>
      <xdr:col>0</xdr:col>
      <xdr:colOff>276225</xdr:colOff>
      <xdr:row>21</xdr:row>
      <xdr:rowOff>133350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80975" y="3324225"/>
          <a:ext cx="95250" cy="409575"/>
        </a:xfrm>
        <a:prstGeom prst="leftBrace">
          <a:avLst>
            <a:gd name="adj1" fmla="val 18860"/>
            <a:gd name="adj2" fmla="val 50000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A386D76-5CF5-4442-A38F-B9DD0120A335}"/>
            </a:ext>
          </a:extLst>
        </xdr:cNvPr>
        <xdr:cNvSpPr>
          <a:spLocks noChangeShapeType="1"/>
        </xdr:cNvSpPr>
      </xdr:nvSpPr>
      <xdr:spPr bwMode="auto">
        <a:xfrm flipH="1" flipV="1">
          <a:off x="9525" y="381000"/>
          <a:ext cx="1692275" cy="469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857250</xdr:colOff>
      <xdr:row>31</xdr:row>
      <xdr:rowOff>104776</xdr:rowOff>
    </xdr:from>
    <xdr:to>
      <xdr:col>7</xdr:col>
      <xdr:colOff>276225</xdr:colOff>
      <xdr:row>47</xdr:row>
      <xdr:rowOff>9526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01B6F44-C8F6-47C0-AA60-3D5B57AC8D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14</xdr:col>
      <xdr:colOff>0</xdr:colOff>
      <xdr:row>50</xdr:row>
      <xdr:rowOff>0</xdr:rowOff>
    </xdr:from>
    <xdr:ext cx="866775" cy="619125"/>
    <xdr:sp macro="" textlink="" fLocksText="0">
      <xdr:nvSpPr>
        <xdr:cNvPr id="3" name="Text Box 26">
          <a:extLst>
            <a:ext uri="{FF2B5EF4-FFF2-40B4-BE49-F238E27FC236}">
              <a16:creationId xmlns:a16="http://schemas.microsoft.com/office/drawing/2014/main" id="{63317108-1249-4BBA-AA2C-650AE1F79991}"/>
            </a:ext>
          </a:extLst>
        </xdr:cNvPr>
        <xdr:cNvSpPr txBox="1">
          <a:spLocks noChangeArrowheads="1"/>
        </xdr:cNvSpPr>
      </xdr:nvSpPr>
      <xdr:spPr bwMode="auto">
        <a:xfrm>
          <a:off x="9340850" y="9493250"/>
          <a:ext cx="8667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0</xdr:colOff>
      <xdr:row>37</xdr:row>
      <xdr:rowOff>76200</xdr:rowOff>
    </xdr:from>
    <xdr:ext cx="866775" cy="619125"/>
    <xdr:sp macro="" textlink="" fLocksText="0">
      <xdr:nvSpPr>
        <xdr:cNvPr id="4" name="Text Box 26">
          <a:extLst>
            <a:ext uri="{FF2B5EF4-FFF2-40B4-BE49-F238E27FC236}">
              <a16:creationId xmlns:a16="http://schemas.microsoft.com/office/drawing/2014/main" id="{0E78FF2F-949F-4CE1-9A04-3439F0FFBD94}"/>
            </a:ext>
          </a:extLst>
        </xdr:cNvPr>
        <xdr:cNvSpPr txBox="1">
          <a:spLocks noChangeArrowheads="1"/>
        </xdr:cNvSpPr>
      </xdr:nvSpPr>
      <xdr:spPr bwMode="auto">
        <a:xfrm>
          <a:off x="9340850" y="7131050"/>
          <a:ext cx="8667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466725</xdr:colOff>
      <xdr:row>50</xdr:row>
      <xdr:rowOff>0</xdr:rowOff>
    </xdr:from>
    <xdr:ext cx="866775" cy="619125"/>
    <xdr:sp macro="" textlink="" fLocksText="0">
      <xdr:nvSpPr>
        <xdr:cNvPr id="5" name="Text Box 26">
          <a:extLst>
            <a:ext uri="{FF2B5EF4-FFF2-40B4-BE49-F238E27FC236}">
              <a16:creationId xmlns:a16="http://schemas.microsoft.com/office/drawing/2014/main" id="{6A1A201A-1DC9-4522-AEEE-9A20D5F6A60D}"/>
            </a:ext>
          </a:extLst>
        </xdr:cNvPr>
        <xdr:cNvSpPr txBox="1">
          <a:spLocks noChangeArrowheads="1"/>
        </xdr:cNvSpPr>
      </xdr:nvSpPr>
      <xdr:spPr bwMode="auto">
        <a:xfrm>
          <a:off x="3940175" y="9493250"/>
          <a:ext cx="8667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19050</xdr:colOff>
      <xdr:row>34</xdr:row>
      <xdr:rowOff>9525</xdr:rowOff>
    </xdr:from>
    <xdr:to>
      <xdr:col>3</xdr:col>
      <xdr:colOff>114300</xdr:colOff>
      <xdr:row>46</xdr:row>
      <xdr:rowOff>171450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C37BBEC-3151-4086-84D5-C3213ED339E2}"/>
            </a:ext>
          </a:extLst>
        </xdr:cNvPr>
        <xdr:cNvSpPr>
          <a:spLocks/>
        </xdr:cNvSpPr>
      </xdr:nvSpPr>
      <xdr:spPr bwMode="auto">
        <a:xfrm>
          <a:off x="2628900" y="6492875"/>
          <a:ext cx="95250" cy="2447925"/>
        </a:xfrm>
        <a:prstGeom prst="rightBrace">
          <a:avLst>
            <a:gd name="adj1" fmla="val 214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142875</xdr:colOff>
      <xdr:row>41</xdr:row>
      <xdr:rowOff>85725</xdr:rowOff>
    </xdr:from>
    <xdr:to>
      <xdr:col>3</xdr:col>
      <xdr:colOff>352425</xdr:colOff>
      <xdr:row>41</xdr:row>
      <xdr:rowOff>85725</xdr:rowOff>
    </xdr:to>
    <xdr:sp macro="" textlink="">
      <xdr:nvSpPr>
        <xdr:cNvPr id="7" name="Line 2">
          <a:extLst>
            <a:ext uri="{FF2B5EF4-FFF2-40B4-BE49-F238E27FC236}">
              <a16:creationId xmlns:a16="http://schemas.microsoft.com/office/drawing/2014/main" id="{62858F44-8F28-4172-8BE4-9960112B6A19}"/>
            </a:ext>
          </a:extLst>
        </xdr:cNvPr>
        <xdr:cNvSpPr>
          <a:spLocks noChangeShapeType="1"/>
        </xdr:cNvSpPr>
      </xdr:nvSpPr>
      <xdr:spPr bwMode="auto">
        <a:xfrm flipH="1" flipV="1">
          <a:off x="2752725" y="79025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142875</xdr:colOff>
      <xdr:row>41</xdr:row>
      <xdr:rowOff>85725</xdr:rowOff>
    </xdr:from>
    <xdr:to>
      <xdr:col>3</xdr:col>
      <xdr:colOff>352425</xdr:colOff>
      <xdr:row>41</xdr:row>
      <xdr:rowOff>85725</xdr:rowOff>
    </xdr:to>
    <xdr:sp macro="" textlink="">
      <xdr:nvSpPr>
        <xdr:cNvPr id="8" name="Line 21">
          <a:extLst>
            <a:ext uri="{FF2B5EF4-FFF2-40B4-BE49-F238E27FC236}">
              <a16:creationId xmlns:a16="http://schemas.microsoft.com/office/drawing/2014/main" id="{49A60C60-B657-481A-A91C-E685925B4331}"/>
            </a:ext>
          </a:extLst>
        </xdr:cNvPr>
        <xdr:cNvSpPr>
          <a:spLocks noChangeShapeType="1"/>
        </xdr:cNvSpPr>
      </xdr:nvSpPr>
      <xdr:spPr bwMode="auto">
        <a:xfrm flipH="1" flipV="1">
          <a:off x="2752725" y="79025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</xdr:col>
      <xdr:colOff>466725</xdr:colOff>
      <xdr:row>37</xdr:row>
      <xdr:rowOff>76200</xdr:rowOff>
    </xdr:from>
    <xdr:ext cx="866775" cy="619125"/>
    <xdr:sp macro="" textlink="" fLocksText="0">
      <xdr:nvSpPr>
        <xdr:cNvPr id="9" name="Text Box 26">
          <a:extLst>
            <a:ext uri="{FF2B5EF4-FFF2-40B4-BE49-F238E27FC236}">
              <a16:creationId xmlns:a16="http://schemas.microsoft.com/office/drawing/2014/main" id="{A74E226A-14D2-4949-8021-C910908D43BE}"/>
            </a:ext>
          </a:extLst>
        </xdr:cNvPr>
        <xdr:cNvSpPr txBox="1">
          <a:spLocks noChangeArrowheads="1"/>
        </xdr:cNvSpPr>
      </xdr:nvSpPr>
      <xdr:spPr bwMode="auto">
        <a:xfrm>
          <a:off x="3940175" y="7131050"/>
          <a:ext cx="8667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142875</xdr:colOff>
      <xdr:row>41</xdr:row>
      <xdr:rowOff>85725</xdr:rowOff>
    </xdr:from>
    <xdr:to>
      <xdr:col>3</xdr:col>
      <xdr:colOff>352425</xdr:colOff>
      <xdr:row>41</xdr:row>
      <xdr:rowOff>85725</xdr:rowOff>
    </xdr:to>
    <xdr:sp macro="" textlink="">
      <xdr:nvSpPr>
        <xdr:cNvPr id="10" name="Line 32">
          <a:extLst>
            <a:ext uri="{FF2B5EF4-FFF2-40B4-BE49-F238E27FC236}">
              <a16:creationId xmlns:a16="http://schemas.microsoft.com/office/drawing/2014/main" id="{164CD22F-CA65-449C-B8DF-E29CB6C4A1FB}"/>
            </a:ext>
          </a:extLst>
        </xdr:cNvPr>
        <xdr:cNvSpPr>
          <a:spLocks noChangeShapeType="1"/>
        </xdr:cNvSpPr>
      </xdr:nvSpPr>
      <xdr:spPr bwMode="auto">
        <a:xfrm flipH="1" flipV="1">
          <a:off x="2752725" y="79025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142875</xdr:colOff>
      <xdr:row>41</xdr:row>
      <xdr:rowOff>85725</xdr:rowOff>
    </xdr:from>
    <xdr:to>
      <xdr:col>3</xdr:col>
      <xdr:colOff>352425</xdr:colOff>
      <xdr:row>41</xdr:row>
      <xdr:rowOff>85725</xdr:rowOff>
    </xdr:to>
    <xdr:sp macro="" textlink="">
      <xdr:nvSpPr>
        <xdr:cNvPr id="11" name="Line 38">
          <a:extLst>
            <a:ext uri="{FF2B5EF4-FFF2-40B4-BE49-F238E27FC236}">
              <a16:creationId xmlns:a16="http://schemas.microsoft.com/office/drawing/2014/main" id="{7F8093FC-3696-4AC2-A5F4-36CD3BA5F6F0}"/>
            </a:ext>
          </a:extLst>
        </xdr:cNvPr>
        <xdr:cNvSpPr>
          <a:spLocks noChangeShapeType="1"/>
        </xdr:cNvSpPr>
      </xdr:nvSpPr>
      <xdr:spPr bwMode="auto">
        <a:xfrm flipH="1" flipV="1">
          <a:off x="2752725" y="7902575"/>
          <a:ext cx="209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352425</xdr:colOff>
      <xdr:row>32</xdr:row>
      <xdr:rowOff>19049</xdr:rowOff>
    </xdr:from>
    <xdr:to>
      <xdr:col>3</xdr:col>
      <xdr:colOff>352425</xdr:colOff>
      <xdr:row>41</xdr:row>
      <xdr:rowOff>85724</xdr:rowOff>
    </xdr:to>
    <xdr:sp macro="" textlink="">
      <xdr:nvSpPr>
        <xdr:cNvPr id="12" name="Line 39">
          <a:extLst>
            <a:ext uri="{FF2B5EF4-FFF2-40B4-BE49-F238E27FC236}">
              <a16:creationId xmlns:a16="http://schemas.microsoft.com/office/drawing/2014/main" id="{EF14326A-237A-4F88-B0B0-82611272ABF3}"/>
            </a:ext>
          </a:extLst>
        </xdr:cNvPr>
        <xdr:cNvSpPr>
          <a:spLocks noChangeShapeType="1"/>
        </xdr:cNvSpPr>
      </xdr:nvSpPr>
      <xdr:spPr bwMode="auto">
        <a:xfrm flipV="1">
          <a:off x="2962275" y="6121399"/>
          <a:ext cx="0" cy="1781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361950</xdr:colOff>
      <xdr:row>32</xdr:row>
      <xdr:rowOff>19050</xdr:rowOff>
    </xdr:from>
    <xdr:to>
      <xdr:col>4</xdr:col>
      <xdr:colOff>361950</xdr:colOff>
      <xdr:row>32</xdr:row>
      <xdr:rowOff>19050</xdr:rowOff>
    </xdr:to>
    <xdr:sp macro="" textlink="">
      <xdr:nvSpPr>
        <xdr:cNvPr id="13" name="Line 40">
          <a:extLst>
            <a:ext uri="{FF2B5EF4-FFF2-40B4-BE49-F238E27FC236}">
              <a16:creationId xmlns:a16="http://schemas.microsoft.com/office/drawing/2014/main" id="{64A4441E-9DE3-4573-B34B-40B38C642564}"/>
            </a:ext>
          </a:extLst>
        </xdr:cNvPr>
        <xdr:cNvSpPr>
          <a:spLocks noChangeShapeType="1"/>
        </xdr:cNvSpPr>
      </xdr:nvSpPr>
      <xdr:spPr bwMode="auto">
        <a:xfrm>
          <a:off x="3209925" y="6124575"/>
          <a:ext cx="942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oneCellAnchor>
    <xdr:from>
      <xdr:col>4</xdr:col>
      <xdr:colOff>459105</xdr:colOff>
      <xdr:row>37</xdr:row>
      <xdr:rowOff>114300</xdr:rowOff>
    </xdr:from>
    <xdr:ext cx="864891" cy="619125"/>
    <xdr:sp macro="" textlink="">
      <xdr:nvSpPr>
        <xdr:cNvPr id="14" name="Text Box 43">
          <a:extLst>
            <a:ext uri="{FF2B5EF4-FFF2-40B4-BE49-F238E27FC236}">
              <a16:creationId xmlns:a16="http://schemas.microsoft.com/office/drawing/2014/main" id="{6B1DB1B4-81A5-40B8-99C7-433EBD59CE95}"/>
            </a:ext>
          </a:extLst>
        </xdr:cNvPr>
        <xdr:cNvSpPr txBox="1">
          <a:spLocks noChangeArrowheads="1"/>
        </xdr:cNvSpPr>
      </xdr:nvSpPr>
      <xdr:spPr bwMode="auto">
        <a:xfrm>
          <a:off x="4250055" y="7172325"/>
          <a:ext cx="864891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0" anchor="ctr" anchorCtr="0" upright="1"/>
        <a:lstStyle/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１３２，６７６件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（１００％）</a:t>
          </a:r>
        </a:p>
        <a:p>
          <a:pPr algn="ctr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2025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Ｐゴシック"/>
              <a:ea typeface="ＭＳ Ｐゴシック"/>
            </a:rPr>
            <a:t>年度</a:t>
          </a:r>
        </a:p>
      </xdr:txBody>
    </xdr:sp>
    <xdr:clientData/>
  </xdr:oneCellAnchor>
  <xdr:twoCellAnchor>
    <xdr:from>
      <xdr:col>4</xdr:col>
      <xdr:colOff>361950</xdr:colOff>
      <xdr:row>32</xdr:row>
      <xdr:rowOff>28574</xdr:rowOff>
    </xdr:from>
    <xdr:to>
      <xdr:col>4</xdr:col>
      <xdr:colOff>361950</xdr:colOff>
      <xdr:row>34</xdr:row>
      <xdr:rowOff>114299</xdr:rowOff>
    </xdr:to>
    <xdr:sp macro="" textlink="">
      <xdr:nvSpPr>
        <xdr:cNvPr id="15" name="Line 8">
          <a:extLst>
            <a:ext uri="{FF2B5EF4-FFF2-40B4-BE49-F238E27FC236}">
              <a16:creationId xmlns:a16="http://schemas.microsoft.com/office/drawing/2014/main" id="{FC2196EE-B783-4056-AD67-6B119CD36EDD}"/>
            </a:ext>
          </a:extLst>
        </xdr:cNvPr>
        <xdr:cNvSpPr>
          <a:spLocks noChangeShapeType="1"/>
        </xdr:cNvSpPr>
      </xdr:nvSpPr>
      <xdr:spPr bwMode="auto">
        <a:xfrm>
          <a:off x="3835400" y="6130924"/>
          <a:ext cx="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D21"/>
  <sheetViews>
    <sheetView showGridLines="0" view="pageBreakPreview" zoomScale="85" zoomScaleNormal="100" zoomScaleSheetLayoutView="85" workbookViewId="0"/>
  </sheetViews>
  <sheetFormatPr defaultRowHeight="13.5"/>
  <cols>
    <col min="1" max="1" width="2.75" style="8" customWidth="1"/>
    <col min="2" max="2" width="1.875" style="8" customWidth="1"/>
    <col min="3" max="3" width="14" style="8" customWidth="1"/>
    <col min="4" max="20" width="5.375" style="8" customWidth="1"/>
    <col min="21" max="30" width="4.875" style="8" customWidth="1"/>
    <col min="31" max="31" width="1.375" style="8" customWidth="1"/>
    <col min="32" max="248" width="9" style="8"/>
    <col min="249" max="249" width="2.75" style="8" customWidth="1"/>
    <col min="250" max="250" width="1.875" style="8" customWidth="1"/>
    <col min="251" max="251" width="14" style="8" customWidth="1"/>
    <col min="252" max="268" width="5.375" style="8" customWidth="1"/>
    <col min="269" max="269" width="4.875" style="8" customWidth="1"/>
    <col min="270" max="270" width="1.875" style="8" customWidth="1"/>
    <col min="271" max="271" width="4.875" style="8" customWidth="1"/>
    <col min="272" max="272" width="1.875" style="8" customWidth="1"/>
    <col min="273" max="273" width="4.875" style="8" customWidth="1"/>
    <col min="274" max="274" width="1.875" style="8" customWidth="1"/>
    <col min="275" max="275" width="4.875" style="8" customWidth="1"/>
    <col min="276" max="276" width="1.875" style="8" customWidth="1"/>
    <col min="277" max="277" width="4.875" style="8" customWidth="1"/>
    <col min="278" max="278" width="1.875" style="8" customWidth="1"/>
    <col min="279" max="504" width="9" style="8"/>
    <col min="505" max="505" width="2.75" style="8" customWidth="1"/>
    <col min="506" max="506" width="1.875" style="8" customWidth="1"/>
    <col min="507" max="507" width="14" style="8" customWidth="1"/>
    <col min="508" max="524" width="5.375" style="8" customWidth="1"/>
    <col min="525" max="525" width="4.875" style="8" customWidth="1"/>
    <col min="526" max="526" width="1.875" style="8" customWidth="1"/>
    <col min="527" max="527" width="4.875" style="8" customWidth="1"/>
    <col min="528" max="528" width="1.875" style="8" customWidth="1"/>
    <col min="529" max="529" width="4.875" style="8" customWidth="1"/>
    <col min="530" max="530" width="1.875" style="8" customWidth="1"/>
    <col min="531" max="531" width="4.875" style="8" customWidth="1"/>
    <col min="532" max="532" width="1.875" style="8" customWidth="1"/>
    <col min="533" max="533" width="4.875" style="8" customWidth="1"/>
    <col min="534" max="534" width="1.875" style="8" customWidth="1"/>
    <col min="535" max="760" width="9" style="8"/>
    <col min="761" max="761" width="2.75" style="8" customWidth="1"/>
    <col min="762" max="762" width="1.875" style="8" customWidth="1"/>
    <col min="763" max="763" width="14" style="8" customWidth="1"/>
    <col min="764" max="780" width="5.375" style="8" customWidth="1"/>
    <col min="781" max="781" width="4.875" style="8" customWidth="1"/>
    <col min="782" max="782" width="1.875" style="8" customWidth="1"/>
    <col min="783" max="783" width="4.875" style="8" customWidth="1"/>
    <col min="784" max="784" width="1.875" style="8" customWidth="1"/>
    <col min="785" max="785" width="4.875" style="8" customWidth="1"/>
    <col min="786" max="786" width="1.875" style="8" customWidth="1"/>
    <col min="787" max="787" width="4.875" style="8" customWidth="1"/>
    <col min="788" max="788" width="1.875" style="8" customWidth="1"/>
    <col min="789" max="789" width="4.875" style="8" customWidth="1"/>
    <col min="790" max="790" width="1.875" style="8" customWidth="1"/>
    <col min="791" max="1016" width="9" style="8"/>
    <col min="1017" max="1017" width="2.75" style="8" customWidth="1"/>
    <col min="1018" max="1018" width="1.875" style="8" customWidth="1"/>
    <col min="1019" max="1019" width="14" style="8" customWidth="1"/>
    <col min="1020" max="1036" width="5.375" style="8" customWidth="1"/>
    <col min="1037" max="1037" width="4.875" style="8" customWidth="1"/>
    <col min="1038" max="1038" width="1.875" style="8" customWidth="1"/>
    <col min="1039" max="1039" width="4.875" style="8" customWidth="1"/>
    <col min="1040" max="1040" width="1.875" style="8" customWidth="1"/>
    <col min="1041" max="1041" width="4.875" style="8" customWidth="1"/>
    <col min="1042" max="1042" width="1.875" style="8" customWidth="1"/>
    <col min="1043" max="1043" width="4.875" style="8" customWidth="1"/>
    <col min="1044" max="1044" width="1.875" style="8" customWidth="1"/>
    <col min="1045" max="1045" width="4.875" style="8" customWidth="1"/>
    <col min="1046" max="1046" width="1.875" style="8" customWidth="1"/>
    <col min="1047" max="1272" width="9" style="8"/>
    <col min="1273" max="1273" width="2.75" style="8" customWidth="1"/>
    <col min="1274" max="1274" width="1.875" style="8" customWidth="1"/>
    <col min="1275" max="1275" width="14" style="8" customWidth="1"/>
    <col min="1276" max="1292" width="5.375" style="8" customWidth="1"/>
    <col min="1293" max="1293" width="4.875" style="8" customWidth="1"/>
    <col min="1294" max="1294" width="1.875" style="8" customWidth="1"/>
    <col min="1295" max="1295" width="4.875" style="8" customWidth="1"/>
    <col min="1296" max="1296" width="1.875" style="8" customWidth="1"/>
    <col min="1297" max="1297" width="4.875" style="8" customWidth="1"/>
    <col min="1298" max="1298" width="1.875" style="8" customWidth="1"/>
    <col min="1299" max="1299" width="4.875" style="8" customWidth="1"/>
    <col min="1300" max="1300" width="1.875" style="8" customWidth="1"/>
    <col min="1301" max="1301" width="4.875" style="8" customWidth="1"/>
    <col min="1302" max="1302" width="1.875" style="8" customWidth="1"/>
    <col min="1303" max="1528" width="9" style="8"/>
    <col min="1529" max="1529" width="2.75" style="8" customWidth="1"/>
    <col min="1530" max="1530" width="1.875" style="8" customWidth="1"/>
    <col min="1531" max="1531" width="14" style="8" customWidth="1"/>
    <col min="1532" max="1548" width="5.375" style="8" customWidth="1"/>
    <col min="1549" max="1549" width="4.875" style="8" customWidth="1"/>
    <col min="1550" max="1550" width="1.875" style="8" customWidth="1"/>
    <col min="1551" max="1551" width="4.875" style="8" customWidth="1"/>
    <col min="1552" max="1552" width="1.875" style="8" customWidth="1"/>
    <col min="1553" max="1553" width="4.875" style="8" customWidth="1"/>
    <col min="1554" max="1554" width="1.875" style="8" customWidth="1"/>
    <col min="1555" max="1555" width="4.875" style="8" customWidth="1"/>
    <col min="1556" max="1556" width="1.875" style="8" customWidth="1"/>
    <col min="1557" max="1557" width="4.875" style="8" customWidth="1"/>
    <col min="1558" max="1558" width="1.875" style="8" customWidth="1"/>
    <col min="1559" max="1784" width="9" style="8"/>
    <col min="1785" max="1785" width="2.75" style="8" customWidth="1"/>
    <col min="1786" max="1786" width="1.875" style="8" customWidth="1"/>
    <col min="1787" max="1787" width="14" style="8" customWidth="1"/>
    <col min="1788" max="1804" width="5.375" style="8" customWidth="1"/>
    <col min="1805" max="1805" width="4.875" style="8" customWidth="1"/>
    <col min="1806" max="1806" width="1.875" style="8" customWidth="1"/>
    <col min="1807" max="1807" width="4.875" style="8" customWidth="1"/>
    <col min="1808" max="1808" width="1.875" style="8" customWidth="1"/>
    <col min="1809" max="1809" width="4.875" style="8" customWidth="1"/>
    <col min="1810" max="1810" width="1.875" style="8" customWidth="1"/>
    <col min="1811" max="1811" width="4.875" style="8" customWidth="1"/>
    <col min="1812" max="1812" width="1.875" style="8" customWidth="1"/>
    <col min="1813" max="1813" width="4.875" style="8" customWidth="1"/>
    <col min="1814" max="1814" width="1.875" style="8" customWidth="1"/>
    <col min="1815" max="2040" width="9" style="8"/>
    <col min="2041" max="2041" width="2.75" style="8" customWidth="1"/>
    <col min="2042" max="2042" width="1.875" style="8" customWidth="1"/>
    <col min="2043" max="2043" width="14" style="8" customWidth="1"/>
    <col min="2044" max="2060" width="5.375" style="8" customWidth="1"/>
    <col min="2061" max="2061" width="4.875" style="8" customWidth="1"/>
    <col min="2062" max="2062" width="1.875" style="8" customWidth="1"/>
    <col min="2063" max="2063" width="4.875" style="8" customWidth="1"/>
    <col min="2064" max="2064" width="1.875" style="8" customWidth="1"/>
    <col min="2065" max="2065" width="4.875" style="8" customWidth="1"/>
    <col min="2066" max="2066" width="1.875" style="8" customWidth="1"/>
    <col min="2067" max="2067" width="4.875" style="8" customWidth="1"/>
    <col min="2068" max="2068" width="1.875" style="8" customWidth="1"/>
    <col min="2069" max="2069" width="4.875" style="8" customWidth="1"/>
    <col min="2070" max="2070" width="1.875" style="8" customWidth="1"/>
    <col min="2071" max="2296" width="9" style="8"/>
    <col min="2297" max="2297" width="2.75" style="8" customWidth="1"/>
    <col min="2298" max="2298" width="1.875" style="8" customWidth="1"/>
    <col min="2299" max="2299" width="14" style="8" customWidth="1"/>
    <col min="2300" max="2316" width="5.375" style="8" customWidth="1"/>
    <col min="2317" max="2317" width="4.875" style="8" customWidth="1"/>
    <col min="2318" max="2318" width="1.875" style="8" customWidth="1"/>
    <col min="2319" max="2319" width="4.875" style="8" customWidth="1"/>
    <col min="2320" max="2320" width="1.875" style="8" customWidth="1"/>
    <col min="2321" max="2321" width="4.875" style="8" customWidth="1"/>
    <col min="2322" max="2322" width="1.875" style="8" customWidth="1"/>
    <col min="2323" max="2323" width="4.875" style="8" customWidth="1"/>
    <col min="2324" max="2324" width="1.875" style="8" customWidth="1"/>
    <col min="2325" max="2325" width="4.875" style="8" customWidth="1"/>
    <col min="2326" max="2326" width="1.875" style="8" customWidth="1"/>
    <col min="2327" max="2552" width="9" style="8"/>
    <col min="2553" max="2553" width="2.75" style="8" customWidth="1"/>
    <col min="2554" max="2554" width="1.875" style="8" customWidth="1"/>
    <col min="2555" max="2555" width="14" style="8" customWidth="1"/>
    <col min="2556" max="2572" width="5.375" style="8" customWidth="1"/>
    <col min="2573" max="2573" width="4.875" style="8" customWidth="1"/>
    <col min="2574" max="2574" width="1.875" style="8" customWidth="1"/>
    <col min="2575" max="2575" width="4.875" style="8" customWidth="1"/>
    <col min="2576" max="2576" width="1.875" style="8" customWidth="1"/>
    <col min="2577" max="2577" width="4.875" style="8" customWidth="1"/>
    <col min="2578" max="2578" width="1.875" style="8" customWidth="1"/>
    <col min="2579" max="2579" width="4.875" style="8" customWidth="1"/>
    <col min="2580" max="2580" width="1.875" style="8" customWidth="1"/>
    <col min="2581" max="2581" width="4.875" style="8" customWidth="1"/>
    <col min="2582" max="2582" width="1.875" style="8" customWidth="1"/>
    <col min="2583" max="2808" width="9" style="8"/>
    <col min="2809" max="2809" width="2.75" style="8" customWidth="1"/>
    <col min="2810" max="2810" width="1.875" style="8" customWidth="1"/>
    <col min="2811" max="2811" width="14" style="8" customWidth="1"/>
    <col min="2812" max="2828" width="5.375" style="8" customWidth="1"/>
    <col min="2829" max="2829" width="4.875" style="8" customWidth="1"/>
    <col min="2830" max="2830" width="1.875" style="8" customWidth="1"/>
    <col min="2831" max="2831" width="4.875" style="8" customWidth="1"/>
    <col min="2832" max="2832" width="1.875" style="8" customWidth="1"/>
    <col min="2833" max="2833" width="4.875" style="8" customWidth="1"/>
    <col min="2834" max="2834" width="1.875" style="8" customWidth="1"/>
    <col min="2835" max="2835" width="4.875" style="8" customWidth="1"/>
    <col min="2836" max="2836" width="1.875" style="8" customWidth="1"/>
    <col min="2837" max="2837" width="4.875" style="8" customWidth="1"/>
    <col min="2838" max="2838" width="1.875" style="8" customWidth="1"/>
    <col min="2839" max="3064" width="9" style="8"/>
    <col min="3065" max="3065" width="2.75" style="8" customWidth="1"/>
    <col min="3066" max="3066" width="1.875" style="8" customWidth="1"/>
    <col min="3067" max="3067" width="14" style="8" customWidth="1"/>
    <col min="3068" max="3084" width="5.375" style="8" customWidth="1"/>
    <col min="3085" max="3085" width="4.875" style="8" customWidth="1"/>
    <col min="3086" max="3086" width="1.875" style="8" customWidth="1"/>
    <col min="3087" max="3087" width="4.875" style="8" customWidth="1"/>
    <col min="3088" max="3088" width="1.875" style="8" customWidth="1"/>
    <col min="3089" max="3089" width="4.875" style="8" customWidth="1"/>
    <col min="3090" max="3090" width="1.875" style="8" customWidth="1"/>
    <col min="3091" max="3091" width="4.875" style="8" customWidth="1"/>
    <col min="3092" max="3092" width="1.875" style="8" customWidth="1"/>
    <col min="3093" max="3093" width="4.875" style="8" customWidth="1"/>
    <col min="3094" max="3094" width="1.875" style="8" customWidth="1"/>
    <col min="3095" max="3320" width="9" style="8"/>
    <col min="3321" max="3321" width="2.75" style="8" customWidth="1"/>
    <col min="3322" max="3322" width="1.875" style="8" customWidth="1"/>
    <col min="3323" max="3323" width="14" style="8" customWidth="1"/>
    <col min="3324" max="3340" width="5.375" style="8" customWidth="1"/>
    <col min="3341" max="3341" width="4.875" style="8" customWidth="1"/>
    <col min="3342" max="3342" width="1.875" style="8" customWidth="1"/>
    <col min="3343" max="3343" width="4.875" style="8" customWidth="1"/>
    <col min="3344" max="3344" width="1.875" style="8" customWidth="1"/>
    <col min="3345" max="3345" width="4.875" style="8" customWidth="1"/>
    <col min="3346" max="3346" width="1.875" style="8" customWidth="1"/>
    <col min="3347" max="3347" width="4.875" style="8" customWidth="1"/>
    <col min="3348" max="3348" width="1.875" style="8" customWidth="1"/>
    <col min="3349" max="3349" width="4.875" style="8" customWidth="1"/>
    <col min="3350" max="3350" width="1.875" style="8" customWidth="1"/>
    <col min="3351" max="3576" width="9" style="8"/>
    <col min="3577" max="3577" width="2.75" style="8" customWidth="1"/>
    <col min="3578" max="3578" width="1.875" style="8" customWidth="1"/>
    <col min="3579" max="3579" width="14" style="8" customWidth="1"/>
    <col min="3580" max="3596" width="5.375" style="8" customWidth="1"/>
    <col min="3597" max="3597" width="4.875" style="8" customWidth="1"/>
    <col min="3598" max="3598" width="1.875" style="8" customWidth="1"/>
    <col min="3599" max="3599" width="4.875" style="8" customWidth="1"/>
    <col min="3600" max="3600" width="1.875" style="8" customWidth="1"/>
    <col min="3601" max="3601" width="4.875" style="8" customWidth="1"/>
    <col min="3602" max="3602" width="1.875" style="8" customWidth="1"/>
    <col min="3603" max="3603" width="4.875" style="8" customWidth="1"/>
    <col min="3604" max="3604" width="1.875" style="8" customWidth="1"/>
    <col min="3605" max="3605" width="4.875" style="8" customWidth="1"/>
    <col min="3606" max="3606" width="1.875" style="8" customWidth="1"/>
    <col min="3607" max="3832" width="9" style="8"/>
    <col min="3833" max="3833" width="2.75" style="8" customWidth="1"/>
    <col min="3834" max="3834" width="1.875" style="8" customWidth="1"/>
    <col min="3835" max="3835" width="14" style="8" customWidth="1"/>
    <col min="3836" max="3852" width="5.375" style="8" customWidth="1"/>
    <col min="3853" max="3853" width="4.875" style="8" customWidth="1"/>
    <col min="3854" max="3854" width="1.875" style="8" customWidth="1"/>
    <col min="3855" max="3855" width="4.875" style="8" customWidth="1"/>
    <col min="3856" max="3856" width="1.875" style="8" customWidth="1"/>
    <col min="3857" max="3857" width="4.875" style="8" customWidth="1"/>
    <col min="3858" max="3858" width="1.875" style="8" customWidth="1"/>
    <col min="3859" max="3859" width="4.875" style="8" customWidth="1"/>
    <col min="3860" max="3860" width="1.875" style="8" customWidth="1"/>
    <col min="3861" max="3861" width="4.875" style="8" customWidth="1"/>
    <col min="3862" max="3862" width="1.875" style="8" customWidth="1"/>
    <col min="3863" max="4088" width="9" style="8"/>
    <col min="4089" max="4089" width="2.75" style="8" customWidth="1"/>
    <col min="4090" max="4090" width="1.875" style="8" customWidth="1"/>
    <col min="4091" max="4091" width="14" style="8" customWidth="1"/>
    <col min="4092" max="4108" width="5.375" style="8" customWidth="1"/>
    <col min="4109" max="4109" width="4.875" style="8" customWidth="1"/>
    <col min="4110" max="4110" width="1.875" style="8" customWidth="1"/>
    <col min="4111" max="4111" width="4.875" style="8" customWidth="1"/>
    <col min="4112" max="4112" width="1.875" style="8" customWidth="1"/>
    <col min="4113" max="4113" width="4.875" style="8" customWidth="1"/>
    <col min="4114" max="4114" width="1.875" style="8" customWidth="1"/>
    <col min="4115" max="4115" width="4.875" style="8" customWidth="1"/>
    <col min="4116" max="4116" width="1.875" style="8" customWidth="1"/>
    <col min="4117" max="4117" width="4.875" style="8" customWidth="1"/>
    <col min="4118" max="4118" width="1.875" style="8" customWidth="1"/>
    <col min="4119" max="4344" width="9" style="8"/>
    <col min="4345" max="4345" width="2.75" style="8" customWidth="1"/>
    <col min="4346" max="4346" width="1.875" style="8" customWidth="1"/>
    <col min="4347" max="4347" width="14" style="8" customWidth="1"/>
    <col min="4348" max="4364" width="5.375" style="8" customWidth="1"/>
    <col min="4365" max="4365" width="4.875" style="8" customWidth="1"/>
    <col min="4366" max="4366" width="1.875" style="8" customWidth="1"/>
    <col min="4367" max="4367" width="4.875" style="8" customWidth="1"/>
    <col min="4368" max="4368" width="1.875" style="8" customWidth="1"/>
    <col min="4369" max="4369" width="4.875" style="8" customWidth="1"/>
    <col min="4370" max="4370" width="1.875" style="8" customWidth="1"/>
    <col min="4371" max="4371" width="4.875" style="8" customWidth="1"/>
    <col min="4372" max="4372" width="1.875" style="8" customWidth="1"/>
    <col min="4373" max="4373" width="4.875" style="8" customWidth="1"/>
    <col min="4374" max="4374" width="1.875" style="8" customWidth="1"/>
    <col min="4375" max="4600" width="9" style="8"/>
    <col min="4601" max="4601" width="2.75" style="8" customWidth="1"/>
    <col min="4602" max="4602" width="1.875" style="8" customWidth="1"/>
    <col min="4603" max="4603" width="14" style="8" customWidth="1"/>
    <col min="4604" max="4620" width="5.375" style="8" customWidth="1"/>
    <col min="4621" max="4621" width="4.875" style="8" customWidth="1"/>
    <col min="4622" max="4622" width="1.875" style="8" customWidth="1"/>
    <col min="4623" max="4623" width="4.875" style="8" customWidth="1"/>
    <col min="4624" max="4624" width="1.875" style="8" customWidth="1"/>
    <col min="4625" max="4625" width="4.875" style="8" customWidth="1"/>
    <col min="4626" max="4626" width="1.875" style="8" customWidth="1"/>
    <col min="4627" max="4627" width="4.875" style="8" customWidth="1"/>
    <col min="4628" max="4628" width="1.875" style="8" customWidth="1"/>
    <col min="4629" max="4629" width="4.875" style="8" customWidth="1"/>
    <col min="4630" max="4630" width="1.875" style="8" customWidth="1"/>
    <col min="4631" max="4856" width="9" style="8"/>
    <col min="4857" max="4857" width="2.75" style="8" customWidth="1"/>
    <col min="4858" max="4858" width="1.875" style="8" customWidth="1"/>
    <col min="4859" max="4859" width="14" style="8" customWidth="1"/>
    <col min="4860" max="4876" width="5.375" style="8" customWidth="1"/>
    <col min="4877" max="4877" width="4.875" style="8" customWidth="1"/>
    <col min="4878" max="4878" width="1.875" style="8" customWidth="1"/>
    <col min="4879" max="4879" width="4.875" style="8" customWidth="1"/>
    <col min="4880" max="4880" width="1.875" style="8" customWidth="1"/>
    <col min="4881" max="4881" width="4.875" style="8" customWidth="1"/>
    <col min="4882" max="4882" width="1.875" style="8" customWidth="1"/>
    <col min="4883" max="4883" width="4.875" style="8" customWidth="1"/>
    <col min="4884" max="4884" width="1.875" style="8" customWidth="1"/>
    <col min="4885" max="4885" width="4.875" style="8" customWidth="1"/>
    <col min="4886" max="4886" width="1.875" style="8" customWidth="1"/>
    <col min="4887" max="5112" width="9" style="8"/>
    <col min="5113" max="5113" width="2.75" style="8" customWidth="1"/>
    <col min="5114" max="5114" width="1.875" style="8" customWidth="1"/>
    <col min="5115" max="5115" width="14" style="8" customWidth="1"/>
    <col min="5116" max="5132" width="5.375" style="8" customWidth="1"/>
    <col min="5133" max="5133" width="4.875" style="8" customWidth="1"/>
    <col min="5134" max="5134" width="1.875" style="8" customWidth="1"/>
    <col min="5135" max="5135" width="4.875" style="8" customWidth="1"/>
    <col min="5136" max="5136" width="1.875" style="8" customWidth="1"/>
    <col min="5137" max="5137" width="4.875" style="8" customWidth="1"/>
    <col min="5138" max="5138" width="1.875" style="8" customWidth="1"/>
    <col min="5139" max="5139" width="4.875" style="8" customWidth="1"/>
    <col min="5140" max="5140" width="1.875" style="8" customWidth="1"/>
    <col min="5141" max="5141" width="4.875" style="8" customWidth="1"/>
    <col min="5142" max="5142" width="1.875" style="8" customWidth="1"/>
    <col min="5143" max="5368" width="9" style="8"/>
    <col min="5369" max="5369" width="2.75" style="8" customWidth="1"/>
    <col min="5370" max="5370" width="1.875" style="8" customWidth="1"/>
    <col min="5371" max="5371" width="14" style="8" customWidth="1"/>
    <col min="5372" max="5388" width="5.375" style="8" customWidth="1"/>
    <col min="5389" max="5389" width="4.875" style="8" customWidth="1"/>
    <col min="5390" max="5390" width="1.875" style="8" customWidth="1"/>
    <col min="5391" max="5391" width="4.875" style="8" customWidth="1"/>
    <col min="5392" max="5392" width="1.875" style="8" customWidth="1"/>
    <col min="5393" max="5393" width="4.875" style="8" customWidth="1"/>
    <col min="5394" max="5394" width="1.875" style="8" customWidth="1"/>
    <col min="5395" max="5395" width="4.875" style="8" customWidth="1"/>
    <col min="5396" max="5396" width="1.875" style="8" customWidth="1"/>
    <col min="5397" max="5397" width="4.875" style="8" customWidth="1"/>
    <col min="5398" max="5398" width="1.875" style="8" customWidth="1"/>
    <col min="5399" max="5624" width="9" style="8"/>
    <col min="5625" max="5625" width="2.75" style="8" customWidth="1"/>
    <col min="5626" max="5626" width="1.875" style="8" customWidth="1"/>
    <col min="5627" max="5627" width="14" style="8" customWidth="1"/>
    <col min="5628" max="5644" width="5.375" style="8" customWidth="1"/>
    <col min="5645" max="5645" width="4.875" style="8" customWidth="1"/>
    <col min="5646" max="5646" width="1.875" style="8" customWidth="1"/>
    <col min="5647" max="5647" width="4.875" style="8" customWidth="1"/>
    <col min="5648" max="5648" width="1.875" style="8" customWidth="1"/>
    <col min="5649" max="5649" width="4.875" style="8" customWidth="1"/>
    <col min="5650" max="5650" width="1.875" style="8" customWidth="1"/>
    <col min="5651" max="5651" width="4.875" style="8" customWidth="1"/>
    <col min="5652" max="5652" width="1.875" style="8" customWidth="1"/>
    <col min="5653" max="5653" width="4.875" style="8" customWidth="1"/>
    <col min="5654" max="5654" width="1.875" style="8" customWidth="1"/>
    <col min="5655" max="5880" width="9" style="8"/>
    <col min="5881" max="5881" width="2.75" style="8" customWidth="1"/>
    <col min="5882" max="5882" width="1.875" style="8" customWidth="1"/>
    <col min="5883" max="5883" width="14" style="8" customWidth="1"/>
    <col min="5884" max="5900" width="5.375" style="8" customWidth="1"/>
    <col min="5901" max="5901" width="4.875" style="8" customWidth="1"/>
    <col min="5902" max="5902" width="1.875" style="8" customWidth="1"/>
    <col min="5903" max="5903" width="4.875" style="8" customWidth="1"/>
    <col min="5904" max="5904" width="1.875" style="8" customWidth="1"/>
    <col min="5905" max="5905" width="4.875" style="8" customWidth="1"/>
    <col min="5906" max="5906" width="1.875" style="8" customWidth="1"/>
    <col min="5907" max="5907" width="4.875" style="8" customWidth="1"/>
    <col min="5908" max="5908" width="1.875" style="8" customWidth="1"/>
    <col min="5909" max="5909" width="4.875" style="8" customWidth="1"/>
    <col min="5910" max="5910" width="1.875" style="8" customWidth="1"/>
    <col min="5911" max="6136" width="9" style="8"/>
    <col min="6137" max="6137" width="2.75" style="8" customWidth="1"/>
    <col min="6138" max="6138" width="1.875" style="8" customWidth="1"/>
    <col min="6139" max="6139" width="14" style="8" customWidth="1"/>
    <col min="6140" max="6156" width="5.375" style="8" customWidth="1"/>
    <col min="6157" max="6157" width="4.875" style="8" customWidth="1"/>
    <col min="6158" max="6158" width="1.875" style="8" customWidth="1"/>
    <col min="6159" max="6159" width="4.875" style="8" customWidth="1"/>
    <col min="6160" max="6160" width="1.875" style="8" customWidth="1"/>
    <col min="6161" max="6161" width="4.875" style="8" customWidth="1"/>
    <col min="6162" max="6162" width="1.875" style="8" customWidth="1"/>
    <col min="6163" max="6163" width="4.875" style="8" customWidth="1"/>
    <col min="6164" max="6164" width="1.875" style="8" customWidth="1"/>
    <col min="6165" max="6165" width="4.875" style="8" customWidth="1"/>
    <col min="6166" max="6166" width="1.875" style="8" customWidth="1"/>
    <col min="6167" max="6392" width="9" style="8"/>
    <col min="6393" max="6393" width="2.75" style="8" customWidth="1"/>
    <col min="6394" max="6394" width="1.875" style="8" customWidth="1"/>
    <col min="6395" max="6395" width="14" style="8" customWidth="1"/>
    <col min="6396" max="6412" width="5.375" style="8" customWidth="1"/>
    <col min="6413" max="6413" width="4.875" style="8" customWidth="1"/>
    <col min="6414" max="6414" width="1.875" style="8" customWidth="1"/>
    <col min="6415" max="6415" width="4.875" style="8" customWidth="1"/>
    <col min="6416" max="6416" width="1.875" style="8" customWidth="1"/>
    <col min="6417" max="6417" width="4.875" style="8" customWidth="1"/>
    <col min="6418" max="6418" width="1.875" style="8" customWidth="1"/>
    <col min="6419" max="6419" width="4.875" style="8" customWidth="1"/>
    <col min="6420" max="6420" width="1.875" style="8" customWidth="1"/>
    <col min="6421" max="6421" width="4.875" style="8" customWidth="1"/>
    <col min="6422" max="6422" width="1.875" style="8" customWidth="1"/>
    <col min="6423" max="6648" width="9" style="8"/>
    <col min="6649" max="6649" width="2.75" style="8" customWidth="1"/>
    <col min="6650" max="6650" width="1.875" style="8" customWidth="1"/>
    <col min="6651" max="6651" width="14" style="8" customWidth="1"/>
    <col min="6652" max="6668" width="5.375" style="8" customWidth="1"/>
    <col min="6669" max="6669" width="4.875" style="8" customWidth="1"/>
    <col min="6670" max="6670" width="1.875" style="8" customWidth="1"/>
    <col min="6671" max="6671" width="4.875" style="8" customWidth="1"/>
    <col min="6672" max="6672" width="1.875" style="8" customWidth="1"/>
    <col min="6673" max="6673" width="4.875" style="8" customWidth="1"/>
    <col min="6674" max="6674" width="1.875" style="8" customWidth="1"/>
    <col min="6675" max="6675" width="4.875" style="8" customWidth="1"/>
    <col min="6676" max="6676" width="1.875" style="8" customWidth="1"/>
    <col min="6677" max="6677" width="4.875" style="8" customWidth="1"/>
    <col min="6678" max="6678" width="1.875" style="8" customWidth="1"/>
    <col min="6679" max="6904" width="9" style="8"/>
    <col min="6905" max="6905" width="2.75" style="8" customWidth="1"/>
    <col min="6906" max="6906" width="1.875" style="8" customWidth="1"/>
    <col min="6907" max="6907" width="14" style="8" customWidth="1"/>
    <col min="6908" max="6924" width="5.375" style="8" customWidth="1"/>
    <col min="6925" max="6925" width="4.875" style="8" customWidth="1"/>
    <col min="6926" max="6926" width="1.875" style="8" customWidth="1"/>
    <col min="6927" max="6927" width="4.875" style="8" customWidth="1"/>
    <col min="6928" max="6928" width="1.875" style="8" customWidth="1"/>
    <col min="6929" max="6929" width="4.875" style="8" customWidth="1"/>
    <col min="6930" max="6930" width="1.875" style="8" customWidth="1"/>
    <col min="6931" max="6931" width="4.875" style="8" customWidth="1"/>
    <col min="6932" max="6932" width="1.875" style="8" customWidth="1"/>
    <col min="6933" max="6933" width="4.875" style="8" customWidth="1"/>
    <col min="6934" max="6934" width="1.875" style="8" customWidth="1"/>
    <col min="6935" max="7160" width="9" style="8"/>
    <col min="7161" max="7161" width="2.75" style="8" customWidth="1"/>
    <col min="7162" max="7162" width="1.875" style="8" customWidth="1"/>
    <col min="7163" max="7163" width="14" style="8" customWidth="1"/>
    <col min="7164" max="7180" width="5.375" style="8" customWidth="1"/>
    <col min="7181" max="7181" width="4.875" style="8" customWidth="1"/>
    <col min="7182" max="7182" width="1.875" style="8" customWidth="1"/>
    <col min="7183" max="7183" width="4.875" style="8" customWidth="1"/>
    <col min="7184" max="7184" width="1.875" style="8" customWidth="1"/>
    <col min="7185" max="7185" width="4.875" style="8" customWidth="1"/>
    <col min="7186" max="7186" width="1.875" style="8" customWidth="1"/>
    <col min="7187" max="7187" width="4.875" style="8" customWidth="1"/>
    <col min="7188" max="7188" width="1.875" style="8" customWidth="1"/>
    <col min="7189" max="7189" width="4.875" style="8" customWidth="1"/>
    <col min="7190" max="7190" width="1.875" style="8" customWidth="1"/>
    <col min="7191" max="7416" width="9" style="8"/>
    <col min="7417" max="7417" width="2.75" style="8" customWidth="1"/>
    <col min="7418" max="7418" width="1.875" style="8" customWidth="1"/>
    <col min="7419" max="7419" width="14" style="8" customWidth="1"/>
    <col min="7420" max="7436" width="5.375" style="8" customWidth="1"/>
    <col min="7437" max="7437" width="4.875" style="8" customWidth="1"/>
    <col min="7438" max="7438" width="1.875" style="8" customWidth="1"/>
    <col min="7439" max="7439" width="4.875" style="8" customWidth="1"/>
    <col min="7440" max="7440" width="1.875" style="8" customWidth="1"/>
    <col min="7441" max="7441" width="4.875" style="8" customWidth="1"/>
    <col min="7442" max="7442" width="1.875" style="8" customWidth="1"/>
    <col min="7443" max="7443" width="4.875" style="8" customWidth="1"/>
    <col min="7444" max="7444" width="1.875" style="8" customWidth="1"/>
    <col min="7445" max="7445" width="4.875" style="8" customWidth="1"/>
    <col min="7446" max="7446" width="1.875" style="8" customWidth="1"/>
    <col min="7447" max="7672" width="9" style="8"/>
    <col min="7673" max="7673" width="2.75" style="8" customWidth="1"/>
    <col min="7674" max="7674" width="1.875" style="8" customWidth="1"/>
    <col min="7675" max="7675" width="14" style="8" customWidth="1"/>
    <col min="7676" max="7692" width="5.375" style="8" customWidth="1"/>
    <col min="7693" max="7693" width="4.875" style="8" customWidth="1"/>
    <col min="7694" max="7694" width="1.875" style="8" customWidth="1"/>
    <col min="7695" max="7695" width="4.875" style="8" customWidth="1"/>
    <col min="7696" max="7696" width="1.875" style="8" customWidth="1"/>
    <col min="7697" max="7697" width="4.875" style="8" customWidth="1"/>
    <col min="7698" max="7698" width="1.875" style="8" customWidth="1"/>
    <col min="7699" max="7699" width="4.875" style="8" customWidth="1"/>
    <col min="7700" max="7700" width="1.875" style="8" customWidth="1"/>
    <col min="7701" max="7701" width="4.875" style="8" customWidth="1"/>
    <col min="7702" max="7702" width="1.875" style="8" customWidth="1"/>
    <col min="7703" max="7928" width="9" style="8"/>
    <col min="7929" max="7929" width="2.75" style="8" customWidth="1"/>
    <col min="7930" max="7930" width="1.875" style="8" customWidth="1"/>
    <col min="7931" max="7931" width="14" style="8" customWidth="1"/>
    <col min="7932" max="7948" width="5.375" style="8" customWidth="1"/>
    <col min="7949" max="7949" width="4.875" style="8" customWidth="1"/>
    <col min="7950" max="7950" width="1.875" style="8" customWidth="1"/>
    <col min="7951" max="7951" width="4.875" style="8" customWidth="1"/>
    <col min="7952" max="7952" width="1.875" style="8" customWidth="1"/>
    <col min="7953" max="7953" width="4.875" style="8" customWidth="1"/>
    <col min="7954" max="7954" width="1.875" style="8" customWidth="1"/>
    <col min="7955" max="7955" width="4.875" style="8" customWidth="1"/>
    <col min="7956" max="7956" width="1.875" style="8" customWidth="1"/>
    <col min="7957" max="7957" width="4.875" style="8" customWidth="1"/>
    <col min="7958" max="7958" width="1.875" style="8" customWidth="1"/>
    <col min="7959" max="8184" width="9" style="8"/>
    <col min="8185" max="8185" width="2.75" style="8" customWidth="1"/>
    <col min="8186" max="8186" width="1.875" style="8" customWidth="1"/>
    <col min="8187" max="8187" width="14" style="8" customWidth="1"/>
    <col min="8188" max="8204" width="5.375" style="8" customWidth="1"/>
    <col min="8205" max="8205" width="4.875" style="8" customWidth="1"/>
    <col min="8206" max="8206" width="1.875" style="8" customWidth="1"/>
    <col min="8207" max="8207" width="4.875" style="8" customWidth="1"/>
    <col min="8208" max="8208" width="1.875" style="8" customWidth="1"/>
    <col min="8209" max="8209" width="4.875" style="8" customWidth="1"/>
    <col min="8210" max="8210" width="1.875" style="8" customWidth="1"/>
    <col min="8211" max="8211" width="4.875" style="8" customWidth="1"/>
    <col min="8212" max="8212" width="1.875" style="8" customWidth="1"/>
    <col min="8213" max="8213" width="4.875" style="8" customWidth="1"/>
    <col min="8214" max="8214" width="1.875" style="8" customWidth="1"/>
    <col min="8215" max="8440" width="9" style="8"/>
    <col min="8441" max="8441" width="2.75" style="8" customWidth="1"/>
    <col min="8442" max="8442" width="1.875" style="8" customWidth="1"/>
    <col min="8443" max="8443" width="14" style="8" customWidth="1"/>
    <col min="8444" max="8460" width="5.375" style="8" customWidth="1"/>
    <col min="8461" max="8461" width="4.875" style="8" customWidth="1"/>
    <col min="8462" max="8462" width="1.875" style="8" customWidth="1"/>
    <col min="8463" max="8463" width="4.875" style="8" customWidth="1"/>
    <col min="8464" max="8464" width="1.875" style="8" customWidth="1"/>
    <col min="8465" max="8465" width="4.875" style="8" customWidth="1"/>
    <col min="8466" max="8466" width="1.875" style="8" customWidth="1"/>
    <col min="8467" max="8467" width="4.875" style="8" customWidth="1"/>
    <col min="8468" max="8468" width="1.875" style="8" customWidth="1"/>
    <col min="8469" max="8469" width="4.875" style="8" customWidth="1"/>
    <col min="8470" max="8470" width="1.875" style="8" customWidth="1"/>
    <col min="8471" max="8696" width="9" style="8"/>
    <col min="8697" max="8697" width="2.75" style="8" customWidth="1"/>
    <col min="8698" max="8698" width="1.875" style="8" customWidth="1"/>
    <col min="8699" max="8699" width="14" style="8" customWidth="1"/>
    <col min="8700" max="8716" width="5.375" style="8" customWidth="1"/>
    <col min="8717" max="8717" width="4.875" style="8" customWidth="1"/>
    <col min="8718" max="8718" width="1.875" style="8" customWidth="1"/>
    <col min="8719" max="8719" width="4.875" style="8" customWidth="1"/>
    <col min="8720" max="8720" width="1.875" style="8" customWidth="1"/>
    <col min="8721" max="8721" width="4.875" style="8" customWidth="1"/>
    <col min="8722" max="8722" width="1.875" style="8" customWidth="1"/>
    <col min="8723" max="8723" width="4.875" style="8" customWidth="1"/>
    <col min="8724" max="8724" width="1.875" style="8" customWidth="1"/>
    <col min="8725" max="8725" width="4.875" style="8" customWidth="1"/>
    <col min="8726" max="8726" width="1.875" style="8" customWidth="1"/>
    <col min="8727" max="8952" width="9" style="8"/>
    <col min="8953" max="8953" width="2.75" style="8" customWidth="1"/>
    <col min="8954" max="8954" width="1.875" style="8" customWidth="1"/>
    <col min="8955" max="8955" width="14" style="8" customWidth="1"/>
    <col min="8956" max="8972" width="5.375" style="8" customWidth="1"/>
    <col min="8973" max="8973" width="4.875" style="8" customWidth="1"/>
    <col min="8974" max="8974" width="1.875" style="8" customWidth="1"/>
    <col min="8975" max="8975" width="4.875" style="8" customWidth="1"/>
    <col min="8976" max="8976" width="1.875" style="8" customWidth="1"/>
    <col min="8977" max="8977" width="4.875" style="8" customWidth="1"/>
    <col min="8978" max="8978" width="1.875" style="8" customWidth="1"/>
    <col min="8979" max="8979" width="4.875" style="8" customWidth="1"/>
    <col min="8980" max="8980" width="1.875" style="8" customWidth="1"/>
    <col min="8981" max="8981" width="4.875" style="8" customWidth="1"/>
    <col min="8982" max="8982" width="1.875" style="8" customWidth="1"/>
    <col min="8983" max="9208" width="9" style="8"/>
    <col min="9209" max="9209" width="2.75" style="8" customWidth="1"/>
    <col min="9210" max="9210" width="1.875" style="8" customWidth="1"/>
    <col min="9211" max="9211" width="14" style="8" customWidth="1"/>
    <col min="9212" max="9228" width="5.375" style="8" customWidth="1"/>
    <col min="9229" max="9229" width="4.875" style="8" customWidth="1"/>
    <col min="9230" max="9230" width="1.875" style="8" customWidth="1"/>
    <col min="9231" max="9231" width="4.875" style="8" customWidth="1"/>
    <col min="9232" max="9232" width="1.875" style="8" customWidth="1"/>
    <col min="9233" max="9233" width="4.875" style="8" customWidth="1"/>
    <col min="9234" max="9234" width="1.875" style="8" customWidth="1"/>
    <col min="9235" max="9235" width="4.875" style="8" customWidth="1"/>
    <col min="9236" max="9236" width="1.875" style="8" customWidth="1"/>
    <col min="9237" max="9237" width="4.875" style="8" customWidth="1"/>
    <col min="9238" max="9238" width="1.875" style="8" customWidth="1"/>
    <col min="9239" max="9464" width="9" style="8"/>
    <col min="9465" max="9465" width="2.75" style="8" customWidth="1"/>
    <col min="9466" max="9466" width="1.875" style="8" customWidth="1"/>
    <col min="9467" max="9467" width="14" style="8" customWidth="1"/>
    <col min="9468" max="9484" width="5.375" style="8" customWidth="1"/>
    <col min="9485" max="9485" width="4.875" style="8" customWidth="1"/>
    <col min="9486" max="9486" width="1.875" style="8" customWidth="1"/>
    <col min="9487" max="9487" width="4.875" style="8" customWidth="1"/>
    <col min="9488" max="9488" width="1.875" style="8" customWidth="1"/>
    <col min="9489" max="9489" width="4.875" style="8" customWidth="1"/>
    <col min="9490" max="9490" width="1.875" style="8" customWidth="1"/>
    <col min="9491" max="9491" width="4.875" style="8" customWidth="1"/>
    <col min="9492" max="9492" width="1.875" style="8" customWidth="1"/>
    <col min="9493" max="9493" width="4.875" style="8" customWidth="1"/>
    <col min="9494" max="9494" width="1.875" style="8" customWidth="1"/>
    <col min="9495" max="9720" width="9" style="8"/>
    <col min="9721" max="9721" width="2.75" style="8" customWidth="1"/>
    <col min="9722" max="9722" width="1.875" style="8" customWidth="1"/>
    <col min="9723" max="9723" width="14" style="8" customWidth="1"/>
    <col min="9724" max="9740" width="5.375" style="8" customWidth="1"/>
    <col min="9741" max="9741" width="4.875" style="8" customWidth="1"/>
    <col min="9742" max="9742" width="1.875" style="8" customWidth="1"/>
    <col min="9743" max="9743" width="4.875" style="8" customWidth="1"/>
    <col min="9744" max="9744" width="1.875" style="8" customWidth="1"/>
    <col min="9745" max="9745" width="4.875" style="8" customWidth="1"/>
    <col min="9746" max="9746" width="1.875" style="8" customWidth="1"/>
    <col min="9747" max="9747" width="4.875" style="8" customWidth="1"/>
    <col min="9748" max="9748" width="1.875" style="8" customWidth="1"/>
    <col min="9749" max="9749" width="4.875" style="8" customWidth="1"/>
    <col min="9750" max="9750" width="1.875" style="8" customWidth="1"/>
    <col min="9751" max="9976" width="9" style="8"/>
    <col min="9977" max="9977" width="2.75" style="8" customWidth="1"/>
    <col min="9978" max="9978" width="1.875" style="8" customWidth="1"/>
    <col min="9979" max="9979" width="14" style="8" customWidth="1"/>
    <col min="9980" max="9996" width="5.375" style="8" customWidth="1"/>
    <col min="9997" max="9997" width="4.875" style="8" customWidth="1"/>
    <col min="9998" max="9998" width="1.875" style="8" customWidth="1"/>
    <col min="9999" max="9999" width="4.875" style="8" customWidth="1"/>
    <col min="10000" max="10000" width="1.875" style="8" customWidth="1"/>
    <col min="10001" max="10001" width="4.875" style="8" customWidth="1"/>
    <col min="10002" max="10002" width="1.875" style="8" customWidth="1"/>
    <col min="10003" max="10003" width="4.875" style="8" customWidth="1"/>
    <col min="10004" max="10004" width="1.875" style="8" customWidth="1"/>
    <col min="10005" max="10005" width="4.875" style="8" customWidth="1"/>
    <col min="10006" max="10006" width="1.875" style="8" customWidth="1"/>
    <col min="10007" max="10232" width="9" style="8"/>
    <col min="10233" max="10233" width="2.75" style="8" customWidth="1"/>
    <col min="10234" max="10234" width="1.875" style="8" customWidth="1"/>
    <col min="10235" max="10235" width="14" style="8" customWidth="1"/>
    <col min="10236" max="10252" width="5.375" style="8" customWidth="1"/>
    <col min="10253" max="10253" width="4.875" style="8" customWidth="1"/>
    <col min="10254" max="10254" width="1.875" style="8" customWidth="1"/>
    <col min="10255" max="10255" width="4.875" style="8" customWidth="1"/>
    <col min="10256" max="10256" width="1.875" style="8" customWidth="1"/>
    <col min="10257" max="10257" width="4.875" style="8" customWidth="1"/>
    <col min="10258" max="10258" width="1.875" style="8" customWidth="1"/>
    <col min="10259" max="10259" width="4.875" style="8" customWidth="1"/>
    <col min="10260" max="10260" width="1.875" style="8" customWidth="1"/>
    <col min="10261" max="10261" width="4.875" style="8" customWidth="1"/>
    <col min="10262" max="10262" width="1.875" style="8" customWidth="1"/>
    <col min="10263" max="10488" width="9" style="8"/>
    <col min="10489" max="10489" width="2.75" style="8" customWidth="1"/>
    <col min="10490" max="10490" width="1.875" style="8" customWidth="1"/>
    <col min="10491" max="10491" width="14" style="8" customWidth="1"/>
    <col min="10492" max="10508" width="5.375" style="8" customWidth="1"/>
    <col min="10509" max="10509" width="4.875" style="8" customWidth="1"/>
    <col min="10510" max="10510" width="1.875" style="8" customWidth="1"/>
    <col min="10511" max="10511" width="4.875" style="8" customWidth="1"/>
    <col min="10512" max="10512" width="1.875" style="8" customWidth="1"/>
    <col min="10513" max="10513" width="4.875" style="8" customWidth="1"/>
    <col min="10514" max="10514" width="1.875" style="8" customWidth="1"/>
    <col min="10515" max="10515" width="4.875" style="8" customWidth="1"/>
    <col min="10516" max="10516" width="1.875" style="8" customWidth="1"/>
    <col min="10517" max="10517" width="4.875" style="8" customWidth="1"/>
    <col min="10518" max="10518" width="1.875" style="8" customWidth="1"/>
    <col min="10519" max="10744" width="9" style="8"/>
    <col min="10745" max="10745" width="2.75" style="8" customWidth="1"/>
    <col min="10746" max="10746" width="1.875" style="8" customWidth="1"/>
    <col min="10747" max="10747" width="14" style="8" customWidth="1"/>
    <col min="10748" max="10764" width="5.375" style="8" customWidth="1"/>
    <col min="10765" max="10765" width="4.875" style="8" customWidth="1"/>
    <col min="10766" max="10766" width="1.875" style="8" customWidth="1"/>
    <col min="10767" max="10767" width="4.875" style="8" customWidth="1"/>
    <col min="10768" max="10768" width="1.875" style="8" customWidth="1"/>
    <col min="10769" max="10769" width="4.875" style="8" customWidth="1"/>
    <col min="10770" max="10770" width="1.875" style="8" customWidth="1"/>
    <col min="10771" max="10771" width="4.875" style="8" customWidth="1"/>
    <col min="10772" max="10772" width="1.875" style="8" customWidth="1"/>
    <col min="10773" max="10773" width="4.875" style="8" customWidth="1"/>
    <col min="10774" max="10774" width="1.875" style="8" customWidth="1"/>
    <col min="10775" max="11000" width="9" style="8"/>
    <col min="11001" max="11001" width="2.75" style="8" customWidth="1"/>
    <col min="11002" max="11002" width="1.875" style="8" customWidth="1"/>
    <col min="11003" max="11003" width="14" style="8" customWidth="1"/>
    <col min="11004" max="11020" width="5.375" style="8" customWidth="1"/>
    <col min="11021" max="11021" width="4.875" style="8" customWidth="1"/>
    <col min="11022" max="11022" width="1.875" style="8" customWidth="1"/>
    <col min="11023" max="11023" width="4.875" style="8" customWidth="1"/>
    <col min="11024" max="11024" width="1.875" style="8" customWidth="1"/>
    <col min="11025" max="11025" width="4.875" style="8" customWidth="1"/>
    <col min="11026" max="11026" width="1.875" style="8" customWidth="1"/>
    <col min="11027" max="11027" width="4.875" style="8" customWidth="1"/>
    <col min="11028" max="11028" width="1.875" style="8" customWidth="1"/>
    <col min="11029" max="11029" width="4.875" style="8" customWidth="1"/>
    <col min="11030" max="11030" width="1.875" style="8" customWidth="1"/>
    <col min="11031" max="11256" width="9" style="8"/>
    <col min="11257" max="11257" width="2.75" style="8" customWidth="1"/>
    <col min="11258" max="11258" width="1.875" style="8" customWidth="1"/>
    <col min="11259" max="11259" width="14" style="8" customWidth="1"/>
    <col min="11260" max="11276" width="5.375" style="8" customWidth="1"/>
    <col min="11277" max="11277" width="4.875" style="8" customWidth="1"/>
    <col min="11278" max="11278" width="1.875" style="8" customWidth="1"/>
    <col min="11279" max="11279" width="4.875" style="8" customWidth="1"/>
    <col min="11280" max="11280" width="1.875" style="8" customWidth="1"/>
    <col min="11281" max="11281" width="4.875" style="8" customWidth="1"/>
    <col min="11282" max="11282" width="1.875" style="8" customWidth="1"/>
    <col min="11283" max="11283" width="4.875" style="8" customWidth="1"/>
    <col min="11284" max="11284" width="1.875" style="8" customWidth="1"/>
    <col min="11285" max="11285" width="4.875" style="8" customWidth="1"/>
    <col min="11286" max="11286" width="1.875" style="8" customWidth="1"/>
    <col min="11287" max="11512" width="9" style="8"/>
    <col min="11513" max="11513" width="2.75" style="8" customWidth="1"/>
    <col min="11514" max="11514" width="1.875" style="8" customWidth="1"/>
    <col min="11515" max="11515" width="14" style="8" customWidth="1"/>
    <col min="11516" max="11532" width="5.375" style="8" customWidth="1"/>
    <col min="11533" max="11533" width="4.875" style="8" customWidth="1"/>
    <col min="11534" max="11534" width="1.875" style="8" customWidth="1"/>
    <col min="11535" max="11535" width="4.875" style="8" customWidth="1"/>
    <col min="11536" max="11536" width="1.875" style="8" customWidth="1"/>
    <col min="11537" max="11537" width="4.875" style="8" customWidth="1"/>
    <col min="11538" max="11538" width="1.875" style="8" customWidth="1"/>
    <col min="11539" max="11539" width="4.875" style="8" customWidth="1"/>
    <col min="11540" max="11540" width="1.875" style="8" customWidth="1"/>
    <col min="11541" max="11541" width="4.875" style="8" customWidth="1"/>
    <col min="11542" max="11542" width="1.875" style="8" customWidth="1"/>
    <col min="11543" max="11768" width="9" style="8"/>
    <col min="11769" max="11769" width="2.75" style="8" customWidth="1"/>
    <col min="11770" max="11770" width="1.875" style="8" customWidth="1"/>
    <col min="11771" max="11771" width="14" style="8" customWidth="1"/>
    <col min="11772" max="11788" width="5.375" style="8" customWidth="1"/>
    <col min="11789" max="11789" width="4.875" style="8" customWidth="1"/>
    <col min="11790" max="11790" width="1.875" style="8" customWidth="1"/>
    <col min="11791" max="11791" width="4.875" style="8" customWidth="1"/>
    <col min="11792" max="11792" width="1.875" style="8" customWidth="1"/>
    <col min="11793" max="11793" width="4.875" style="8" customWidth="1"/>
    <col min="11794" max="11794" width="1.875" style="8" customWidth="1"/>
    <col min="11795" max="11795" width="4.875" style="8" customWidth="1"/>
    <col min="11796" max="11796" width="1.875" style="8" customWidth="1"/>
    <col min="11797" max="11797" width="4.875" style="8" customWidth="1"/>
    <col min="11798" max="11798" width="1.875" style="8" customWidth="1"/>
    <col min="11799" max="12024" width="9" style="8"/>
    <col min="12025" max="12025" width="2.75" style="8" customWidth="1"/>
    <col min="12026" max="12026" width="1.875" style="8" customWidth="1"/>
    <col min="12027" max="12027" width="14" style="8" customWidth="1"/>
    <col min="12028" max="12044" width="5.375" style="8" customWidth="1"/>
    <col min="12045" max="12045" width="4.875" style="8" customWidth="1"/>
    <col min="12046" max="12046" width="1.875" style="8" customWidth="1"/>
    <col min="12047" max="12047" width="4.875" style="8" customWidth="1"/>
    <col min="12048" max="12048" width="1.875" style="8" customWidth="1"/>
    <col min="12049" max="12049" width="4.875" style="8" customWidth="1"/>
    <col min="12050" max="12050" width="1.875" style="8" customWidth="1"/>
    <col min="12051" max="12051" width="4.875" style="8" customWidth="1"/>
    <col min="12052" max="12052" width="1.875" style="8" customWidth="1"/>
    <col min="12053" max="12053" width="4.875" style="8" customWidth="1"/>
    <col min="12054" max="12054" width="1.875" style="8" customWidth="1"/>
    <col min="12055" max="12280" width="9" style="8"/>
    <col min="12281" max="12281" width="2.75" style="8" customWidth="1"/>
    <col min="12282" max="12282" width="1.875" style="8" customWidth="1"/>
    <col min="12283" max="12283" width="14" style="8" customWidth="1"/>
    <col min="12284" max="12300" width="5.375" style="8" customWidth="1"/>
    <col min="12301" max="12301" width="4.875" style="8" customWidth="1"/>
    <col min="12302" max="12302" width="1.875" style="8" customWidth="1"/>
    <col min="12303" max="12303" width="4.875" style="8" customWidth="1"/>
    <col min="12304" max="12304" width="1.875" style="8" customWidth="1"/>
    <col min="12305" max="12305" width="4.875" style="8" customWidth="1"/>
    <col min="12306" max="12306" width="1.875" style="8" customWidth="1"/>
    <col min="12307" max="12307" width="4.875" style="8" customWidth="1"/>
    <col min="12308" max="12308" width="1.875" style="8" customWidth="1"/>
    <col min="12309" max="12309" width="4.875" style="8" customWidth="1"/>
    <col min="12310" max="12310" width="1.875" style="8" customWidth="1"/>
    <col min="12311" max="12536" width="9" style="8"/>
    <col min="12537" max="12537" width="2.75" style="8" customWidth="1"/>
    <col min="12538" max="12538" width="1.875" style="8" customWidth="1"/>
    <col min="12539" max="12539" width="14" style="8" customWidth="1"/>
    <col min="12540" max="12556" width="5.375" style="8" customWidth="1"/>
    <col min="12557" max="12557" width="4.875" style="8" customWidth="1"/>
    <col min="12558" max="12558" width="1.875" style="8" customWidth="1"/>
    <col min="12559" max="12559" width="4.875" style="8" customWidth="1"/>
    <col min="12560" max="12560" width="1.875" style="8" customWidth="1"/>
    <col min="12561" max="12561" width="4.875" style="8" customWidth="1"/>
    <col min="12562" max="12562" width="1.875" style="8" customWidth="1"/>
    <col min="12563" max="12563" width="4.875" style="8" customWidth="1"/>
    <col min="12564" max="12564" width="1.875" style="8" customWidth="1"/>
    <col min="12565" max="12565" width="4.875" style="8" customWidth="1"/>
    <col min="12566" max="12566" width="1.875" style="8" customWidth="1"/>
    <col min="12567" max="12792" width="9" style="8"/>
    <col min="12793" max="12793" width="2.75" style="8" customWidth="1"/>
    <col min="12794" max="12794" width="1.875" style="8" customWidth="1"/>
    <col min="12795" max="12795" width="14" style="8" customWidth="1"/>
    <col min="12796" max="12812" width="5.375" style="8" customWidth="1"/>
    <col min="12813" max="12813" width="4.875" style="8" customWidth="1"/>
    <col min="12814" max="12814" width="1.875" style="8" customWidth="1"/>
    <col min="12815" max="12815" width="4.875" style="8" customWidth="1"/>
    <col min="12816" max="12816" width="1.875" style="8" customWidth="1"/>
    <col min="12817" max="12817" width="4.875" style="8" customWidth="1"/>
    <col min="12818" max="12818" width="1.875" style="8" customWidth="1"/>
    <col min="12819" max="12819" width="4.875" style="8" customWidth="1"/>
    <col min="12820" max="12820" width="1.875" style="8" customWidth="1"/>
    <col min="12821" max="12821" width="4.875" style="8" customWidth="1"/>
    <col min="12822" max="12822" width="1.875" style="8" customWidth="1"/>
    <col min="12823" max="13048" width="9" style="8"/>
    <col min="13049" max="13049" width="2.75" style="8" customWidth="1"/>
    <col min="13050" max="13050" width="1.875" style="8" customWidth="1"/>
    <col min="13051" max="13051" width="14" style="8" customWidth="1"/>
    <col min="13052" max="13068" width="5.375" style="8" customWidth="1"/>
    <col min="13069" max="13069" width="4.875" style="8" customWidth="1"/>
    <col min="13070" max="13070" width="1.875" style="8" customWidth="1"/>
    <col min="13071" max="13071" width="4.875" style="8" customWidth="1"/>
    <col min="13072" max="13072" width="1.875" style="8" customWidth="1"/>
    <col min="13073" max="13073" width="4.875" style="8" customWidth="1"/>
    <col min="13074" max="13074" width="1.875" style="8" customWidth="1"/>
    <col min="13075" max="13075" width="4.875" style="8" customWidth="1"/>
    <col min="13076" max="13076" width="1.875" style="8" customWidth="1"/>
    <col min="13077" max="13077" width="4.875" style="8" customWidth="1"/>
    <col min="13078" max="13078" width="1.875" style="8" customWidth="1"/>
    <col min="13079" max="13304" width="9" style="8"/>
    <col min="13305" max="13305" width="2.75" style="8" customWidth="1"/>
    <col min="13306" max="13306" width="1.875" style="8" customWidth="1"/>
    <col min="13307" max="13307" width="14" style="8" customWidth="1"/>
    <col min="13308" max="13324" width="5.375" style="8" customWidth="1"/>
    <col min="13325" max="13325" width="4.875" style="8" customWidth="1"/>
    <col min="13326" max="13326" width="1.875" style="8" customWidth="1"/>
    <col min="13327" max="13327" width="4.875" style="8" customWidth="1"/>
    <col min="13328" max="13328" width="1.875" style="8" customWidth="1"/>
    <col min="13329" max="13329" width="4.875" style="8" customWidth="1"/>
    <col min="13330" max="13330" width="1.875" style="8" customWidth="1"/>
    <col min="13331" max="13331" width="4.875" style="8" customWidth="1"/>
    <col min="13332" max="13332" width="1.875" style="8" customWidth="1"/>
    <col min="13333" max="13333" width="4.875" style="8" customWidth="1"/>
    <col min="13334" max="13334" width="1.875" style="8" customWidth="1"/>
    <col min="13335" max="13560" width="9" style="8"/>
    <col min="13561" max="13561" width="2.75" style="8" customWidth="1"/>
    <col min="13562" max="13562" width="1.875" style="8" customWidth="1"/>
    <col min="13563" max="13563" width="14" style="8" customWidth="1"/>
    <col min="13564" max="13580" width="5.375" style="8" customWidth="1"/>
    <col min="13581" max="13581" width="4.875" style="8" customWidth="1"/>
    <col min="13582" max="13582" width="1.875" style="8" customWidth="1"/>
    <col min="13583" max="13583" width="4.875" style="8" customWidth="1"/>
    <col min="13584" max="13584" width="1.875" style="8" customWidth="1"/>
    <col min="13585" max="13585" width="4.875" style="8" customWidth="1"/>
    <col min="13586" max="13586" width="1.875" style="8" customWidth="1"/>
    <col min="13587" max="13587" width="4.875" style="8" customWidth="1"/>
    <col min="13588" max="13588" width="1.875" style="8" customWidth="1"/>
    <col min="13589" max="13589" width="4.875" style="8" customWidth="1"/>
    <col min="13590" max="13590" width="1.875" style="8" customWidth="1"/>
    <col min="13591" max="13816" width="9" style="8"/>
    <col min="13817" max="13817" width="2.75" style="8" customWidth="1"/>
    <col min="13818" max="13818" width="1.875" style="8" customWidth="1"/>
    <col min="13819" max="13819" width="14" style="8" customWidth="1"/>
    <col min="13820" max="13836" width="5.375" style="8" customWidth="1"/>
    <col min="13837" max="13837" width="4.875" style="8" customWidth="1"/>
    <col min="13838" max="13838" width="1.875" style="8" customWidth="1"/>
    <col min="13839" max="13839" width="4.875" style="8" customWidth="1"/>
    <col min="13840" max="13840" width="1.875" style="8" customWidth="1"/>
    <col min="13841" max="13841" width="4.875" style="8" customWidth="1"/>
    <col min="13842" max="13842" width="1.875" style="8" customWidth="1"/>
    <col min="13843" max="13843" width="4.875" style="8" customWidth="1"/>
    <col min="13844" max="13844" width="1.875" style="8" customWidth="1"/>
    <col min="13845" max="13845" width="4.875" style="8" customWidth="1"/>
    <col min="13846" max="13846" width="1.875" style="8" customWidth="1"/>
    <col min="13847" max="14072" width="9" style="8"/>
    <col min="14073" max="14073" width="2.75" style="8" customWidth="1"/>
    <col min="14074" max="14074" width="1.875" style="8" customWidth="1"/>
    <col min="14075" max="14075" width="14" style="8" customWidth="1"/>
    <col min="14076" max="14092" width="5.375" style="8" customWidth="1"/>
    <col min="14093" max="14093" width="4.875" style="8" customWidth="1"/>
    <col min="14094" max="14094" width="1.875" style="8" customWidth="1"/>
    <col min="14095" max="14095" width="4.875" style="8" customWidth="1"/>
    <col min="14096" max="14096" width="1.875" style="8" customWidth="1"/>
    <col min="14097" max="14097" width="4.875" style="8" customWidth="1"/>
    <col min="14098" max="14098" width="1.875" style="8" customWidth="1"/>
    <col min="14099" max="14099" width="4.875" style="8" customWidth="1"/>
    <col min="14100" max="14100" width="1.875" style="8" customWidth="1"/>
    <col min="14101" max="14101" width="4.875" style="8" customWidth="1"/>
    <col min="14102" max="14102" width="1.875" style="8" customWidth="1"/>
    <col min="14103" max="14328" width="9" style="8"/>
    <col min="14329" max="14329" width="2.75" style="8" customWidth="1"/>
    <col min="14330" max="14330" width="1.875" style="8" customWidth="1"/>
    <col min="14331" max="14331" width="14" style="8" customWidth="1"/>
    <col min="14332" max="14348" width="5.375" style="8" customWidth="1"/>
    <col min="14349" max="14349" width="4.875" style="8" customWidth="1"/>
    <col min="14350" max="14350" width="1.875" style="8" customWidth="1"/>
    <col min="14351" max="14351" width="4.875" style="8" customWidth="1"/>
    <col min="14352" max="14352" width="1.875" style="8" customWidth="1"/>
    <col min="14353" max="14353" width="4.875" style="8" customWidth="1"/>
    <col min="14354" max="14354" width="1.875" style="8" customWidth="1"/>
    <col min="14355" max="14355" width="4.875" style="8" customWidth="1"/>
    <col min="14356" max="14356" width="1.875" style="8" customWidth="1"/>
    <col min="14357" max="14357" width="4.875" style="8" customWidth="1"/>
    <col min="14358" max="14358" width="1.875" style="8" customWidth="1"/>
    <col min="14359" max="14584" width="9" style="8"/>
    <col min="14585" max="14585" width="2.75" style="8" customWidth="1"/>
    <col min="14586" max="14586" width="1.875" style="8" customWidth="1"/>
    <col min="14587" max="14587" width="14" style="8" customWidth="1"/>
    <col min="14588" max="14604" width="5.375" style="8" customWidth="1"/>
    <col min="14605" max="14605" width="4.875" style="8" customWidth="1"/>
    <col min="14606" max="14606" width="1.875" style="8" customWidth="1"/>
    <col min="14607" max="14607" width="4.875" style="8" customWidth="1"/>
    <col min="14608" max="14608" width="1.875" style="8" customWidth="1"/>
    <col min="14609" max="14609" width="4.875" style="8" customWidth="1"/>
    <col min="14610" max="14610" width="1.875" style="8" customWidth="1"/>
    <col min="14611" max="14611" width="4.875" style="8" customWidth="1"/>
    <col min="14612" max="14612" width="1.875" style="8" customWidth="1"/>
    <col min="14613" max="14613" width="4.875" style="8" customWidth="1"/>
    <col min="14614" max="14614" width="1.875" style="8" customWidth="1"/>
    <col min="14615" max="14840" width="9" style="8"/>
    <col min="14841" max="14841" width="2.75" style="8" customWidth="1"/>
    <col min="14842" max="14842" width="1.875" style="8" customWidth="1"/>
    <col min="14843" max="14843" width="14" style="8" customWidth="1"/>
    <col min="14844" max="14860" width="5.375" style="8" customWidth="1"/>
    <col min="14861" max="14861" width="4.875" style="8" customWidth="1"/>
    <col min="14862" max="14862" width="1.875" style="8" customWidth="1"/>
    <col min="14863" max="14863" width="4.875" style="8" customWidth="1"/>
    <col min="14864" max="14864" width="1.875" style="8" customWidth="1"/>
    <col min="14865" max="14865" width="4.875" style="8" customWidth="1"/>
    <col min="14866" max="14866" width="1.875" style="8" customWidth="1"/>
    <col min="14867" max="14867" width="4.875" style="8" customWidth="1"/>
    <col min="14868" max="14868" width="1.875" style="8" customWidth="1"/>
    <col min="14869" max="14869" width="4.875" style="8" customWidth="1"/>
    <col min="14870" max="14870" width="1.875" style="8" customWidth="1"/>
    <col min="14871" max="15096" width="9" style="8"/>
    <col min="15097" max="15097" width="2.75" style="8" customWidth="1"/>
    <col min="15098" max="15098" width="1.875" style="8" customWidth="1"/>
    <col min="15099" max="15099" width="14" style="8" customWidth="1"/>
    <col min="15100" max="15116" width="5.375" style="8" customWidth="1"/>
    <col min="15117" max="15117" width="4.875" style="8" customWidth="1"/>
    <col min="15118" max="15118" width="1.875" style="8" customWidth="1"/>
    <col min="15119" max="15119" width="4.875" style="8" customWidth="1"/>
    <col min="15120" max="15120" width="1.875" style="8" customWidth="1"/>
    <col min="15121" max="15121" width="4.875" style="8" customWidth="1"/>
    <col min="15122" max="15122" width="1.875" style="8" customWidth="1"/>
    <col min="15123" max="15123" width="4.875" style="8" customWidth="1"/>
    <col min="15124" max="15124" width="1.875" style="8" customWidth="1"/>
    <col min="15125" max="15125" width="4.875" style="8" customWidth="1"/>
    <col min="15126" max="15126" width="1.875" style="8" customWidth="1"/>
    <col min="15127" max="15352" width="9" style="8"/>
    <col min="15353" max="15353" width="2.75" style="8" customWidth="1"/>
    <col min="15354" max="15354" width="1.875" style="8" customWidth="1"/>
    <col min="15355" max="15355" width="14" style="8" customWidth="1"/>
    <col min="15356" max="15372" width="5.375" style="8" customWidth="1"/>
    <col min="15373" max="15373" width="4.875" style="8" customWidth="1"/>
    <col min="15374" max="15374" width="1.875" style="8" customWidth="1"/>
    <col min="15375" max="15375" width="4.875" style="8" customWidth="1"/>
    <col min="15376" max="15376" width="1.875" style="8" customWidth="1"/>
    <col min="15377" max="15377" width="4.875" style="8" customWidth="1"/>
    <col min="15378" max="15378" width="1.875" style="8" customWidth="1"/>
    <col min="15379" max="15379" width="4.875" style="8" customWidth="1"/>
    <col min="15380" max="15380" width="1.875" style="8" customWidth="1"/>
    <col min="15381" max="15381" width="4.875" style="8" customWidth="1"/>
    <col min="15382" max="15382" width="1.875" style="8" customWidth="1"/>
    <col min="15383" max="15608" width="9" style="8"/>
    <col min="15609" max="15609" width="2.75" style="8" customWidth="1"/>
    <col min="15610" max="15610" width="1.875" style="8" customWidth="1"/>
    <col min="15611" max="15611" width="14" style="8" customWidth="1"/>
    <col min="15612" max="15628" width="5.375" style="8" customWidth="1"/>
    <col min="15629" max="15629" width="4.875" style="8" customWidth="1"/>
    <col min="15630" max="15630" width="1.875" style="8" customWidth="1"/>
    <col min="15631" max="15631" width="4.875" style="8" customWidth="1"/>
    <col min="15632" max="15632" width="1.875" style="8" customWidth="1"/>
    <col min="15633" max="15633" width="4.875" style="8" customWidth="1"/>
    <col min="15634" max="15634" width="1.875" style="8" customWidth="1"/>
    <col min="15635" max="15635" width="4.875" style="8" customWidth="1"/>
    <col min="15636" max="15636" width="1.875" style="8" customWidth="1"/>
    <col min="15637" max="15637" width="4.875" style="8" customWidth="1"/>
    <col min="15638" max="15638" width="1.875" style="8" customWidth="1"/>
    <col min="15639" max="15864" width="9" style="8"/>
    <col min="15865" max="15865" width="2.75" style="8" customWidth="1"/>
    <col min="15866" max="15866" width="1.875" style="8" customWidth="1"/>
    <col min="15867" max="15867" width="14" style="8" customWidth="1"/>
    <col min="15868" max="15884" width="5.375" style="8" customWidth="1"/>
    <col min="15885" max="15885" width="4.875" style="8" customWidth="1"/>
    <col min="15886" max="15886" width="1.875" style="8" customWidth="1"/>
    <col min="15887" max="15887" width="4.875" style="8" customWidth="1"/>
    <col min="15888" max="15888" width="1.875" style="8" customWidth="1"/>
    <col min="15889" max="15889" width="4.875" style="8" customWidth="1"/>
    <col min="15890" max="15890" width="1.875" style="8" customWidth="1"/>
    <col min="15891" max="15891" width="4.875" style="8" customWidth="1"/>
    <col min="15892" max="15892" width="1.875" style="8" customWidth="1"/>
    <col min="15893" max="15893" width="4.875" style="8" customWidth="1"/>
    <col min="15894" max="15894" width="1.875" style="8" customWidth="1"/>
    <col min="15895" max="16120" width="9" style="8"/>
    <col min="16121" max="16121" width="2.75" style="8" customWidth="1"/>
    <col min="16122" max="16122" width="1.875" style="8" customWidth="1"/>
    <col min="16123" max="16123" width="14" style="8" customWidth="1"/>
    <col min="16124" max="16140" width="5.375" style="8" customWidth="1"/>
    <col min="16141" max="16141" width="4.875" style="8" customWidth="1"/>
    <col min="16142" max="16142" width="1.875" style="8" customWidth="1"/>
    <col min="16143" max="16143" width="4.875" style="8" customWidth="1"/>
    <col min="16144" max="16144" width="1.875" style="8" customWidth="1"/>
    <col min="16145" max="16145" width="4.875" style="8" customWidth="1"/>
    <col min="16146" max="16146" width="1.875" style="8" customWidth="1"/>
    <col min="16147" max="16147" width="4.875" style="8" customWidth="1"/>
    <col min="16148" max="16148" width="1.875" style="8" customWidth="1"/>
    <col min="16149" max="16149" width="4.875" style="8" customWidth="1"/>
    <col min="16150" max="16150" width="1.875" style="8" customWidth="1"/>
    <col min="16151" max="16384" width="9" style="8"/>
  </cols>
  <sheetData>
    <row r="1" spans="1:30" ht="16.5" customHeight="1">
      <c r="A1" s="4" t="s">
        <v>212</v>
      </c>
      <c r="B1" s="11"/>
      <c r="C1" s="11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30" ht="13.5" customHeight="1" thickBot="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2"/>
      <c r="V2" s="13"/>
      <c r="W2" s="10"/>
      <c r="X2" s="10"/>
      <c r="AA2" s="14"/>
      <c r="AB2" s="14"/>
      <c r="AC2" s="14" t="s">
        <v>185</v>
      </c>
      <c r="AD2" s="10"/>
    </row>
    <row r="3" spans="1:30" ht="15" customHeight="1">
      <c r="A3" s="6"/>
      <c r="B3" s="6"/>
      <c r="C3" s="6"/>
      <c r="D3" s="15"/>
      <c r="E3" s="16"/>
      <c r="F3" s="16"/>
      <c r="G3" s="16"/>
      <c r="H3" s="16"/>
      <c r="I3" s="16"/>
      <c r="J3" s="16"/>
      <c r="K3" s="16"/>
      <c r="L3" s="16" t="s">
        <v>213</v>
      </c>
      <c r="M3" s="16"/>
      <c r="N3" s="16"/>
      <c r="O3" s="16"/>
      <c r="P3" s="16"/>
      <c r="Q3" s="16"/>
      <c r="R3" s="16"/>
      <c r="S3" s="16"/>
      <c r="T3" s="17"/>
      <c r="U3" s="18"/>
      <c r="V3" s="18"/>
      <c r="W3" s="18"/>
      <c r="X3" s="18"/>
      <c r="Y3" s="18"/>
      <c r="Z3" s="90"/>
      <c r="AA3" s="90"/>
      <c r="AB3" s="90"/>
      <c r="AC3" s="90"/>
      <c r="AD3" s="269"/>
    </row>
    <row r="4" spans="1:30" ht="24">
      <c r="A4" s="21"/>
      <c r="B4" s="21"/>
      <c r="C4" s="21"/>
      <c r="D4" s="1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19" t="s">
        <v>8</v>
      </c>
      <c r="M4" s="2" t="s">
        <v>9</v>
      </c>
      <c r="N4" s="19" t="s">
        <v>10</v>
      </c>
      <c r="O4" s="2" t="s">
        <v>11</v>
      </c>
      <c r="P4" s="2" t="s">
        <v>12</v>
      </c>
      <c r="Q4" s="2" t="s">
        <v>13</v>
      </c>
      <c r="R4" s="2" t="s">
        <v>14</v>
      </c>
      <c r="S4" s="2" t="s">
        <v>15</v>
      </c>
      <c r="T4" s="2" t="s">
        <v>16</v>
      </c>
      <c r="U4" s="268" t="s">
        <v>215</v>
      </c>
      <c r="V4" s="268" t="s">
        <v>216</v>
      </c>
      <c r="W4" s="268" t="s">
        <v>217</v>
      </c>
      <c r="X4" s="268" t="s">
        <v>218</v>
      </c>
      <c r="Y4" s="268" t="s">
        <v>219</v>
      </c>
      <c r="Z4" s="268" t="s">
        <v>220</v>
      </c>
      <c r="AA4" s="268" t="s">
        <v>221</v>
      </c>
      <c r="AB4" s="268" t="s">
        <v>222</v>
      </c>
      <c r="AC4" s="268" t="s">
        <v>223</v>
      </c>
      <c r="AD4" s="270" t="s">
        <v>214</v>
      </c>
    </row>
    <row r="5" spans="1:30" ht="18.75" customHeight="1">
      <c r="A5" s="315" t="s">
        <v>0</v>
      </c>
      <c r="B5" s="315"/>
      <c r="C5" s="316"/>
      <c r="D5" s="271">
        <f>SUM(E5:T5)</f>
        <v>110</v>
      </c>
      <c r="E5" s="272">
        <v>12</v>
      </c>
      <c r="F5" s="272">
        <v>3</v>
      </c>
      <c r="G5" s="272">
        <v>9</v>
      </c>
      <c r="H5" s="272">
        <v>4</v>
      </c>
      <c r="I5" s="272">
        <v>10</v>
      </c>
      <c r="J5" s="272">
        <v>7</v>
      </c>
      <c r="K5" s="272">
        <v>6</v>
      </c>
      <c r="L5" s="272">
        <v>6</v>
      </c>
      <c r="M5" s="272">
        <v>4</v>
      </c>
      <c r="N5" s="272">
        <v>11</v>
      </c>
      <c r="O5" s="272">
        <v>5</v>
      </c>
      <c r="P5" s="272">
        <v>12</v>
      </c>
      <c r="Q5" s="272">
        <v>6</v>
      </c>
      <c r="R5" s="272">
        <v>5</v>
      </c>
      <c r="S5" s="272">
        <v>6</v>
      </c>
      <c r="T5" s="273">
        <v>4</v>
      </c>
      <c r="U5" s="274">
        <v>129</v>
      </c>
      <c r="V5" s="274">
        <v>129</v>
      </c>
      <c r="W5" s="274">
        <v>127</v>
      </c>
      <c r="X5" s="274">
        <v>125</v>
      </c>
      <c r="Y5" s="274">
        <v>124</v>
      </c>
      <c r="Z5" s="274">
        <v>123</v>
      </c>
      <c r="AA5" s="274">
        <v>122</v>
      </c>
      <c r="AB5" s="274">
        <v>121</v>
      </c>
      <c r="AC5" s="274">
        <v>118</v>
      </c>
      <c r="AD5" s="273">
        <v>114</v>
      </c>
    </row>
    <row r="6" spans="1:30" ht="18.75" customHeight="1">
      <c r="A6" s="319" t="s">
        <v>17</v>
      </c>
      <c r="B6" s="3"/>
      <c r="C6" s="189" t="s">
        <v>18</v>
      </c>
      <c r="D6" s="275">
        <f t="shared" ref="D6:D18" si="0">SUM(E6:T6)</f>
        <v>5</v>
      </c>
      <c r="E6" s="177">
        <v>0</v>
      </c>
      <c r="F6" s="177">
        <v>0</v>
      </c>
      <c r="G6" s="177">
        <v>0</v>
      </c>
      <c r="H6" s="177">
        <v>0</v>
      </c>
      <c r="I6" s="177">
        <v>0</v>
      </c>
      <c r="J6" s="177">
        <v>1</v>
      </c>
      <c r="K6" s="177">
        <v>0</v>
      </c>
      <c r="L6" s="177">
        <v>0</v>
      </c>
      <c r="M6" s="177">
        <v>0</v>
      </c>
      <c r="N6" s="177">
        <v>0</v>
      </c>
      <c r="O6" s="177">
        <v>1</v>
      </c>
      <c r="P6" s="177">
        <v>1</v>
      </c>
      <c r="Q6" s="177">
        <v>1</v>
      </c>
      <c r="R6" s="177">
        <v>0</v>
      </c>
      <c r="S6" s="177">
        <v>1</v>
      </c>
      <c r="T6" s="276">
        <v>0</v>
      </c>
      <c r="U6" s="177">
        <v>5</v>
      </c>
      <c r="V6" s="177">
        <v>5</v>
      </c>
      <c r="W6" s="177">
        <v>5</v>
      </c>
      <c r="X6" s="177">
        <v>5</v>
      </c>
      <c r="Y6" s="177">
        <v>5</v>
      </c>
      <c r="Z6" s="177">
        <v>5</v>
      </c>
      <c r="AA6" s="177">
        <v>5</v>
      </c>
      <c r="AB6" s="177">
        <v>5</v>
      </c>
      <c r="AC6" s="177">
        <v>5</v>
      </c>
      <c r="AD6" s="277">
        <v>5</v>
      </c>
    </row>
    <row r="7" spans="1:30" ht="18.75" customHeight="1">
      <c r="A7" s="319"/>
      <c r="B7" s="3"/>
      <c r="C7" s="189" t="s">
        <v>19</v>
      </c>
      <c r="D7" s="275">
        <f t="shared" si="0"/>
        <v>1</v>
      </c>
      <c r="E7" s="177">
        <v>0</v>
      </c>
      <c r="F7" s="177">
        <v>0</v>
      </c>
      <c r="G7" s="177">
        <v>0</v>
      </c>
      <c r="H7" s="177">
        <v>0</v>
      </c>
      <c r="I7" s="177">
        <v>0</v>
      </c>
      <c r="J7" s="177">
        <v>0</v>
      </c>
      <c r="K7" s="177">
        <v>1</v>
      </c>
      <c r="L7" s="177">
        <v>0</v>
      </c>
      <c r="M7" s="177">
        <v>0</v>
      </c>
      <c r="N7" s="177">
        <v>0</v>
      </c>
      <c r="O7" s="177">
        <v>0</v>
      </c>
      <c r="P7" s="177">
        <v>0</v>
      </c>
      <c r="Q7" s="177">
        <v>0</v>
      </c>
      <c r="R7" s="177">
        <v>0</v>
      </c>
      <c r="S7" s="177">
        <v>0</v>
      </c>
      <c r="T7" s="276">
        <v>0</v>
      </c>
      <c r="U7" s="177">
        <v>1</v>
      </c>
      <c r="V7" s="177">
        <v>1</v>
      </c>
      <c r="W7" s="177">
        <v>1</v>
      </c>
      <c r="X7" s="177">
        <v>1</v>
      </c>
      <c r="Y7" s="177">
        <v>1</v>
      </c>
      <c r="Z7" s="177">
        <v>1</v>
      </c>
      <c r="AA7" s="177">
        <v>1</v>
      </c>
      <c r="AB7" s="177">
        <v>1</v>
      </c>
      <c r="AC7" s="177">
        <v>1</v>
      </c>
      <c r="AD7" s="277">
        <v>1</v>
      </c>
    </row>
    <row r="8" spans="1:30" ht="18.75" customHeight="1">
      <c r="A8" s="320" t="s">
        <v>20</v>
      </c>
      <c r="B8" s="320"/>
      <c r="C8" s="321"/>
      <c r="D8" s="275">
        <f t="shared" si="0"/>
        <v>3</v>
      </c>
      <c r="E8" s="177">
        <v>2</v>
      </c>
      <c r="F8" s="177">
        <v>0</v>
      </c>
      <c r="G8" s="177">
        <v>0</v>
      </c>
      <c r="H8" s="177">
        <v>1</v>
      </c>
      <c r="I8" s="177">
        <v>0</v>
      </c>
      <c r="J8" s="177">
        <v>0</v>
      </c>
      <c r="K8" s="177">
        <v>0</v>
      </c>
      <c r="L8" s="177">
        <v>0</v>
      </c>
      <c r="M8" s="177">
        <v>0</v>
      </c>
      <c r="N8" s="177">
        <v>0</v>
      </c>
      <c r="O8" s="177">
        <v>0</v>
      </c>
      <c r="P8" s="177">
        <v>0</v>
      </c>
      <c r="Q8" s="177">
        <v>0</v>
      </c>
      <c r="R8" s="177">
        <v>0</v>
      </c>
      <c r="S8" s="177">
        <v>0</v>
      </c>
      <c r="T8" s="276">
        <v>0</v>
      </c>
      <c r="U8" s="177">
        <v>3</v>
      </c>
      <c r="V8" s="177">
        <v>3</v>
      </c>
      <c r="W8" s="177">
        <v>3</v>
      </c>
      <c r="X8" s="177">
        <v>3</v>
      </c>
      <c r="Y8" s="177">
        <v>3</v>
      </c>
      <c r="Z8" s="177">
        <v>3</v>
      </c>
      <c r="AA8" s="177">
        <v>3</v>
      </c>
      <c r="AB8" s="177">
        <v>3</v>
      </c>
      <c r="AC8" s="177">
        <v>3</v>
      </c>
      <c r="AD8" s="277">
        <v>3</v>
      </c>
    </row>
    <row r="9" spans="1:30" ht="18.75" customHeight="1">
      <c r="A9" s="320" t="s">
        <v>21</v>
      </c>
      <c r="B9" s="320"/>
      <c r="C9" s="321"/>
      <c r="D9" s="275">
        <f t="shared" si="0"/>
        <v>1</v>
      </c>
      <c r="E9" s="177">
        <v>0</v>
      </c>
      <c r="F9" s="177">
        <v>0</v>
      </c>
      <c r="G9" s="177">
        <v>1</v>
      </c>
      <c r="H9" s="177">
        <v>0</v>
      </c>
      <c r="I9" s="177">
        <v>0</v>
      </c>
      <c r="J9" s="177">
        <v>0</v>
      </c>
      <c r="K9" s="177">
        <v>0</v>
      </c>
      <c r="L9" s="177">
        <v>0</v>
      </c>
      <c r="M9" s="177">
        <v>0</v>
      </c>
      <c r="N9" s="177">
        <v>0</v>
      </c>
      <c r="O9" s="177">
        <v>0</v>
      </c>
      <c r="P9" s="177">
        <v>0</v>
      </c>
      <c r="Q9" s="177">
        <v>0</v>
      </c>
      <c r="R9" s="177">
        <v>0</v>
      </c>
      <c r="S9" s="177">
        <v>0</v>
      </c>
      <c r="T9" s="276">
        <v>0</v>
      </c>
      <c r="U9" s="177">
        <v>6</v>
      </c>
      <c r="V9" s="177">
        <v>6</v>
      </c>
      <c r="W9" s="177">
        <v>6</v>
      </c>
      <c r="X9" s="177">
        <v>6</v>
      </c>
      <c r="Y9" s="177">
        <v>6</v>
      </c>
      <c r="Z9" s="177">
        <v>6</v>
      </c>
      <c r="AA9" s="177">
        <v>4</v>
      </c>
      <c r="AB9" s="177">
        <v>4</v>
      </c>
      <c r="AC9" s="177">
        <v>2</v>
      </c>
      <c r="AD9" s="277">
        <v>2</v>
      </c>
    </row>
    <row r="10" spans="1:30" ht="18.75" customHeight="1">
      <c r="A10" s="320" t="s">
        <v>22</v>
      </c>
      <c r="B10" s="320"/>
      <c r="C10" s="321"/>
      <c r="D10" s="275">
        <f t="shared" si="0"/>
        <v>2</v>
      </c>
      <c r="E10" s="177">
        <v>0</v>
      </c>
      <c r="F10" s="177">
        <v>0</v>
      </c>
      <c r="G10" s="177">
        <v>0</v>
      </c>
      <c r="H10" s="177">
        <v>0</v>
      </c>
      <c r="I10" s="177">
        <v>1</v>
      </c>
      <c r="J10" s="177">
        <v>0</v>
      </c>
      <c r="K10" s="177">
        <v>1</v>
      </c>
      <c r="L10" s="177">
        <v>0</v>
      </c>
      <c r="M10" s="177">
        <v>0</v>
      </c>
      <c r="N10" s="177">
        <v>0</v>
      </c>
      <c r="O10" s="177">
        <v>0</v>
      </c>
      <c r="P10" s="177">
        <v>0</v>
      </c>
      <c r="Q10" s="177">
        <v>0</v>
      </c>
      <c r="R10" s="177">
        <v>0</v>
      </c>
      <c r="S10" s="177">
        <v>0</v>
      </c>
      <c r="T10" s="276">
        <v>0</v>
      </c>
      <c r="U10" s="177">
        <v>2</v>
      </c>
      <c r="V10" s="177">
        <v>2</v>
      </c>
      <c r="W10" s="177">
        <v>2</v>
      </c>
      <c r="X10" s="177">
        <v>2</v>
      </c>
      <c r="Y10" s="177">
        <v>2</v>
      </c>
      <c r="Z10" s="177">
        <v>2</v>
      </c>
      <c r="AA10" s="177">
        <v>2</v>
      </c>
      <c r="AB10" s="177">
        <v>2</v>
      </c>
      <c r="AC10" s="177">
        <v>2</v>
      </c>
      <c r="AD10" s="277">
        <v>2</v>
      </c>
    </row>
    <row r="11" spans="1:30" ht="18.75" customHeight="1">
      <c r="A11" s="320" t="s">
        <v>23</v>
      </c>
      <c r="B11" s="320"/>
      <c r="C11" s="321"/>
      <c r="D11" s="275">
        <f t="shared" si="0"/>
        <v>1</v>
      </c>
      <c r="E11" s="177">
        <v>0</v>
      </c>
      <c r="F11" s="177">
        <v>0</v>
      </c>
      <c r="G11" s="177">
        <v>0</v>
      </c>
      <c r="H11" s="177">
        <v>1</v>
      </c>
      <c r="I11" s="177">
        <v>0</v>
      </c>
      <c r="J11" s="177">
        <v>0</v>
      </c>
      <c r="K11" s="177">
        <v>0</v>
      </c>
      <c r="L11" s="177">
        <v>0</v>
      </c>
      <c r="M11" s="177">
        <v>0</v>
      </c>
      <c r="N11" s="177">
        <v>0</v>
      </c>
      <c r="O11" s="177">
        <v>0</v>
      </c>
      <c r="P11" s="177">
        <v>0</v>
      </c>
      <c r="Q11" s="177">
        <v>0</v>
      </c>
      <c r="R11" s="177">
        <v>0</v>
      </c>
      <c r="S11" s="177">
        <v>0</v>
      </c>
      <c r="T11" s="276">
        <v>0</v>
      </c>
      <c r="U11" s="177">
        <v>1</v>
      </c>
      <c r="V11" s="177">
        <v>1</v>
      </c>
      <c r="W11" s="177">
        <v>1</v>
      </c>
      <c r="X11" s="177">
        <v>1</v>
      </c>
      <c r="Y11" s="192">
        <v>1</v>
      </c>
      <c r="Z11" s="177">
        <v>1</v>
      </c>
      <c r="AA11" s="177">
        <v>1</v>
      </c>
      <c r="AB11" s="177">
        <v>1</v>
      </c>
      <c r="AC11" s="177">
        <v>1</v>
      </c>
      <c r="AD11" s="277">
        <v>1</v>
      </c>
    </row>
    <row r="12" spans="1:30" ht="18.75" customHeight="1">
      <c r="A12" s="320" t="s">
        <v>24</v>
      </c>
      <c r="B12" s="320"/>
      <c r="C12" s="321"/>
      <c r="D12" s="275">
        <f t="shared" si="0"/>
        <v>5</v>
      </c>
      <c r="E12" s="177">
        <v>1</v>
      </c>
      <c r="F12" s="177">
        <v>0</v>
      </c>
      <c r="G12" s="177">
        <v>0</v>
      </c>
      <c r="H12" s="177">
        <v>1</v>
      </c>
      <c r="I12" s="177">
        <v>0</v>
      </c>
      <c r="J12" s="177">
        <v>2</v>
      </c>
      <c r="K12" s="177">
        <v>0</v>
      </c>
      <c r="L12" s="177">
        <v>1</v>
      </c>
      <c r="M12" s="177">
        <v>0</v>
      </c>
      <c r="N12" s="177">
        <v>0</v>
      </c>
      <c r="O12" s="177">
        <v>0</v>
      </c>
      <c r="P12" s="177">
        <v>0</v>
      </c>
      <c r="Q12" s="177">
        <v>0</v>
      </c>
      <c r="R12" s="177">
        <v>0</v>
      </c>
      <c r="S12" s="177">
        <v>0</v>
      </c>
      <c r="T12" s="276">
        <v>0</v>
      </c>
      <c r="U12" s="177">
        <v>6</v>
      </c>
      <c r="V12" s="177">
        <v>6</v>
      </c>
      <c r="W12" s="177">
        <v>5</v>
      </c>
      <c r="X12" s="177">
        <v>5</v>
      </c>
      <c r="Y12" s="177">
        <v>5</v>
      </c>
      <c r="Z12" s="177">
        <v>5</v>
      </c>
      <c r="AA12" s="177">
        <v>5</v>
      </c>
      <c r="AB12" s="177">
        <v>5</v>
      </c>
      <c r="AC12" s="177">
        <v>5</v>
      </c>
      <c r="AD12" s="277">
        <v>5</v>
      </c>
    </row>
    <row r="13" spans="1:30" ht="18.75" customHeight="1">
      <c r="A13" s="320" t="s">
        <v>25</v>
      </c>
      <c r="B13" s="320"/>
      <c r="C13" s="321"/>
      <c r="D13" s="275">
        <f t="shared" si="0"/>
        <v>2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0</v>
      </c>
      <c r="K13" s="177">
        <v>0</v>
      </c>
      <c r="L13" s="177">
        <v>0</v>
      </c>
      <c r="M13" s="177">
        <v>0</v>
      </c>
      <c r="N13" s="177">
        <v>1</v>
      </c>
      <c r="O13" s="177">
        <v>1</v>
      </c>
      <c r="P13" s="177">
        <v>0</v>
      </c>
      <c r="Q13" s="177">
        <v>0</v>
      </c>
      <c r="R13" s="177">
        <v>0</v>
      </c>
      <c r="S13" s="177">
        <v>0</v>
      </c>
      <c r="T13" s="276">
        <v>0</v>
      </c>
      <c r="U13" s="177">
        <v>2</v>
      </c>
      <c r="V13" s="177">
        <v>2</v>
      </c>
      <c r="W13" s="177">
        <v>2</v>
      </c>
      <c r="X13" s="177">
        <v>2</v>
      </c>
      <c r="Y13" s="177">
        <v>2</v>
      </c>
      <c r="Z13" s="177">
        <v>3</v>
      </c>
      <c r="AA13" s="177">
        <v>3</v>
      </c>
      <c r="AB13" s="177">
        <v>3</v>
      </c>
      <c r="AC13" s="177">
        <v>3</v>
      </c>
      <c r="AD13" s="277">
        <v>2</v>
      </c>
    </row>
    <row r="14" spans="1:30" ht="18.75" customHeight="1">
      <c r="A14" s="320" t="s">
        <v>26</v>
      </c>
      <c r="B14" s="320"/>
      <c r="C14" s="321"/>
      <c r="D14" s="275">
        <f t="shared" si="0"/>
        <v>74</v>
      </c>
      <c r="E14" s="177">
        <v>7</v>
      </c>
      <c r="F14" s="177">
        <v>3</v>
      </c>
      <c r="G14" s="177">
        <v>6</v>
      </c>
      <c r="H14" s="177">
        <v>1</v>
      </c>
      <c r="I14" s="177">
        <v>8</v>
      </c>
      <c r="J14" s="177">
        <v>4</v>
      </c>
      <c r="K14" s="177">
        <v>3</v>
      </c>
      <c r="L14" s="177">
        <v>2</v>
      </c>
      <c r="M14" s="177">
        <v>3</v>
      </c>
      <c r="N14" s="177">
        <v>8</v>
      </c>
      <c r="O14" s="177">
        <v>3</v>
      </c>
      <c r="P14" s="177">
        <v>10</v>
      </c>
      <c r="Q14" s="177">
        <v>5</v>
      </c>
      <c r="R14" s="177">
        <v>3</v>
      </c>
      <c r="S14" s="177">
        <v>4</v>
      </c>
      <c r="T14" s="276">
        <v>4</v>
      </c>
      <c r="U14" s="177">
        <v>84</v>
      </c>
      <c r="V14" s="177">
        <v>84</v>
      </c>
      <c r="W14" s="177">
        <v>83</v>
      </c>
      <c r="X14" s="177">
        <v>82</v>
      </c>
      <c r="Y14" s="177">
        <v>82</v>
      </c>
      <c r="Z14" s="177">
        <v>81</v>
      </c>
      <c r="AA14" s="177">
        <v>82</v>
      </c>
      <c r="AB14" s="177">
        <v>81</v>
      </c>
      <c r="AC14" s="177">
        <v>80</v>
      </c>
      <c r="AD14" s="277">
        <v>77</v>
      </c>
    </row>
    <row r="15" spans="1:30" ht="18.75" customHeight="1">
      <c r="A15" s="320" t="s">
        <v>27</v>
      </c>
      <c r="B15" s="320"/>
      <c r="C15" s="321"/>
      <c r="D15" s="275">
        <f t="shared" si="0"/>
        <v>2</v>
      </c>
      <c r="E15" s="177">
        <v>1</v>
      </c>
      <c r="F15" s="177">
        <v>0</v>
      </c>
      <c r="G15" s="177">
        <v>0</v>
      </c>
      <c r="H15" s="177">
        <v>0</v>
      </c>
      <c r="I15" s="177">
        <v>0</v>
      </c>
      <c r="J15" s="177">
        <v>0</v>
      </c>
      <c r="K15" s="177">
        <v>0</v>
      </c>
      <c r="L15" s="177">
        <v>0</v>
      </c>
      <c r="M15" s="177">
        <v>0</v>
      </c>
      <c r="N15" s="177">
        <v>1</v>
      </c>
      <c r="O15" s="177">
        <v>0</v>
      </c>
      <c r="P15" s="177">
        <v>0</v>
      </c>
      <c r="Q15" s="177">
        <v>0</v>
      </c>
      <c r="R15" s="177">
        <v>0</v>
      </c>
      <c r="S15" s="177">
        <v>0</v>
      </c>
      <c r="T15" s="276">
        <v>0</v>
      </c>
      <c r="U15" s="177">
        <v>2</v>
      </c>
      <c r="V15" s="177">
        <v>2</v>
      </c>
      <c r="W15" s="177">
        <v>2</v>
      </c>
      <c r="X15" s="177">
        <v>2</v>
      </c>
      <c r="Y15" s="177">
        <v>2</v>
      </c>
      <c r="Z15" s="177">
        <v>2</v>
      </c>
      <c r="AA15" s="177">
        <v>2</v>
      </c>
      <c r="AB15" s="177">
        <v>2</v>
      </c>
      <c r="AC15" s="177">
        <v>2</v>
      </c>
      <c r="AD15" s="277">
        <v>2</v>
      </c>
    </row>
    <row r="16" spans="1:30" ht="18.75" customHeight="1">
      <c r="A16" s="320" t="s">
        <v>28</v>
      </c>
      <c r="B16" s="320"/>
      <c r="C16" s="321"/>
      <c r="D16" s="275">
        <f t="shared" si="0"/>
        <v>1</v>
      </c>
      <c r="E16" s="177">
        <v>0</v>
      </c>
      <c r="F16" s="177">
        <v>0</v>
      </c>
      <c r="G16" s="177">
        <v>0</v>
      </c>
      <c r="H16" s="177">
        <v>0</v>
      </c>
      <c r="I16" s="177">
        <v>1</v>
      </c>
      <c r="J16" s="177">
        <v>0</v>
      </c>
      <c r="K16" s="177">
        <v>0</v>
      </c>
      <c r="L16" s="177">
        <v>0</v>
      </c>
      <c r="M16" s="177">
        <v>0</v>
      </c>
      <c r="N16" s="177">
        <v>0</v>
      </c>
      <c r="O16" s="177">
        <v>0</v>
      </c>
      <c r="P16" s="177">
        <v>0</v>
      </c>
      <c r="Q16" s="177">
        <v>0</v>
      </c>
      <c r="R16" s="177">
        <v>0</v>
      </c>
      <c r="S16" s="177">
        <v>0</v>
      </c>
      <c r="T16" s="276">
        <v>0</v>
      </c>
      <c r="U16" s="177">
        <v>4</v>
      </c>
      <c r="V16" s="177">
        <v>4</v>
      </c>
      <c r="W16" s="177">
        <v>4</v>
      </c>
      <c r="X16" s="177">
        <v>3</v>
      </c>
      <c r="Y16" s="177">
        <v>2</v>
      </c>
      <c r="Z16" s="177">
        <v>2</v>
      </c>
      <c r="AA16" s="177">
        <v>1</v>
      </c>
      <c r="AB16" s="177">
        <v>1</v>
      </c>
      <c r="AC16" s="177">
        <v>1</v>
      </c>
      <c r="AD16" s="277">
        <v>1</v>
      </c>
    </row>
    <row r="17" spans="1:30" ht="18.75" customHeight="1">
      <c r="A17" s="320" t="s">
        <v>29</v>
      </c>
      <c r="B17" s="320"/>
      <c r="C17" s="321"/>
      <c r="D17" s="275">
        <f t="shared" si="0"/>
        <v>12</v>
      </c>
      <c r="E17" s="177">
        <v>1</v>
      </c>
      <c r="F17" s="177">
        <v>0</v>
      </c>
      <c r="G17" s="177">
        <v>2</v>
      </c>
      <c r="H17" s="177">
        <v>0</v>
      </c>
      <c r="I17" s="177">
        <v>0</v>
      </c>
      <c r="J17" s="177">
        <v>0</v>
      </c>
      <c r="K17" s="177">
        <v>1</v>
      </c>
      <c r="L17" s="177">
        <v>2</v>
      </c>
      <c r="M17" s="177">
        <v>1</v>
      </c>
      <c r="N17" s="177">
        <v>1</v>
      </c>
      <c r="O17" s="177">
        <v>0</v>
      </c>
      <c r="P17" s="177">
        <v>1</v>
      </c>
      <c r="Q17" s="177">
        <v>0</v>
      </c>
      <c r="R17" s="177">
        <v>2</v>
      </c>
      <c r="S17" s="177">
        <v>1</v>
      </c>
      <c r="T17" s="276">
        <v>0</v>
      </c>
      <c r="U17" s="177">
        <v>7</v>
      </c>
      <c r="V17" s="177">
        <v>7</v>
      </c>
      <c r="W17" s="177">
        <v>7</v>
      </c>
      <c r="X17" s="177">
        <v>7</v>
      </c>
      <c r="Y17" s="177">
        <v>7</v>
      </c>
      <c r="Z17" s="177">
        <v>6</v>
      </c>
      <c r="AA17" s="177">
        <v>8</v>
      </c>
      <c r="AB17" s="177">
        <v>8</v>
      </c>
      <c r="AC17" s="177">
        <v>10</v>
      </c>
      <c r="AD17" s="277">
        <v>11</v>
      </c>
    </row>
    <row r="18" spans="1:30" ht="18.75" customHeight="1" thickBot="1">
      <c r="A18" s="317" t="s">
        <v>30</v>
      </c>
      <c r="B18" s="317"/>
      <c r="C18" s="318"/>
      <c r="D18" s="278">
        <f t="shared" si="0"/>
        <v>1</v>
      </c>
      <c r="E18" s="178">
        <v>0</v>
      </c>
      <c r="F18" s="178">
        <v>0</v>
      </c>
      <c r="G18" s="178">
        <v>0</v>
      </c>
      <c r="H18" s="178">
        <v>0</v>
      </c>
      <c r="I18" s="178">
        <v>0</v>
      </c>
      <c r="J18" s="178">
        <v>0</v>
      </c>
      <c r="K18" s="178">
        <v>0</v>
      </c>
      <c r="L18" s="178">
        <v>1</v>
      </c>
      <c r="M18" s="178">
        <v>0</v>
      </c>
      <c r="N18" s="178">
        <v>0</v>
      </c>
      <c r="O18" s="178">
        <v>0</v>
      </c>
      <c r="P18" s="178">
        <v>0</v>
      </c>
      <c r="Q18" s="178">
        <v>0</v>
      </c>
      <c r="R18" s="178">
        <v>0</v>
      </c>
      <c r="S18" s="178">
        <v>0</v>
      </c>
      <c r="T18" s="279">
        <v>0</v>
      </c>
      <c r="U18" s="178">
        <v>6</v>
      </c>
      <c r="V18" s="178">
        <v>6</v>
      </c>
      <c r="W18" s="178">
        <v>6</v>
      </c>
      <c r="X18" s="178">
        <v>6</v>
      </c>
      <c r="Y18" s="178">
        <v>6</v>
      </c>
      <c r="Z18" s="178">
        <v>6</v>
      </c>
      <c r="AA18" s="178">
        <v>5</v>
      </c>
      <c r="AB18" s="178">
        <v>5</v>
      </c>
      <c r="AC18" s="178">
        <v>3</v>
      </c>
      <c r="AD18" s="280">
        <v>2</v>
      </c>
    </row>
    <row r="19" spans="1:30" ht="6" customHeight="1">
      <c r="A19" s="20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1" spans="1:30">
      <c r="O21" s="179"/>
    </row>
  </sheetData>
  <mergeCells count="13">
    <mergeCell ref="A5:C5"/>
    <mergeCell ref="A18:C18"/>
    <mergeCell ref="A6:A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</mergeCells>
  <phoneticPr fontId="5"/>
  <printOptions horizontalCentered="1"/>
  <pageMargins left="0.39370078740157483" right="0.39370078740157483" top="0.98425196850393704" bottom="0.59055118110236227" header="0.51181102362204722" footer="0.51181102362204722"/>
  <pageSetup paperSize="9" scale="89" orientation="landscape" blackAndWhite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outlinePr summaryBelow="0" summaryRight="0"/>
    <pageSetUpPr autoPageBreaks="0" fitToPage="1"/>
  </sheetPr>
  <dimension ref="A1:R145"/>
  <sheetViews>
    <sheetView showGridLines="0" view="pageBreakPreview" zoomScale="85" zoomScaleNormal="100" zoomScaleSheetLayoutView="85" workbookViewId="0">
      <selection activeCell="U11" sqref="U11"/>
    </sheetView>
  </sheetViews>
  <sheetFormatPr defaultRowHeight="13.5"/>
  <cols>
    <col min="1" max="1" width="21.125" style="29" customWidth="1"/>
    <col min="2" max="2" width="9.125" style="29" customWidth="1"/>
    <col min="3" max="18" width="7.375" style="29" customWidth="1"/>
    <col min="19" max="253" width="9" style="31"/>
    <col min="254" max="254" width="22.625" style="31" customWidth="1"/>
    <col min="255" max="255" width="8.125" style="31" customWidth="1"/>
    <col min="256" max="271" width="7.625" style="31" customWidth="1"/>
    <col min="272" max="272" width="2.875" style="31" customWidth="1"/>
    <col min="273" max="509" width="9" style="31"/>
    <col min="510" max="510" width="22.625" style="31" customWidth="1"/>
    <col min="511" max="511" width="8.125" style="31" customWidth="1"/>
    <col min="512" max="527" width="7.625" style="31" customWidth="1"/>
    <col min="528" max="528" width="2.875" style="31" customWidth="1"/>
    <col min="529" max="765" width="9" style="31"/>
    <col min="766" max="766" width="22.625" style="31" customWidth="1"/>
    <col min="767" max="767" width="8.125" style="31" customWidth="1"/>
    <col min="768" max="783" width="7.625" style="31" customWidth="1"/>
    <col min="784" max="784" width="2.875" style="31" customWidth="1"/>
    <col min="785" max="1021" width="9" style="31"/>
    <col min="1022" max="1022" width="22.625" style="31" customWidth="1"/>
    <col min="1023" max="1023" width="8.125" style="31" customWidth="1"/>
    <col min="1024" max="1039" width="7.625" style="31" customWidth="1"/>
    <col min="1040" max="1040" width="2.875" style="31" customWidth="1"/>
    <col min="1041" max="1277" width="9" style="31"/>
    <col min="1278" max="1278" width="22.625" style="31" customWidth="1"/>
    <col min="1279" max="1279" width="8.125" style="31" customWidth="1"/>
    <col min="1280" max="1295" width="7.625" style="31" customWidth="1"/>
    <col min="1296" max="1296" width="2.875" style="31" customWidth="1"/>
    <col min="1297" max="1533" width="9" style="31"/>
    <col min="1534" max="1534" width="22.625" style="31" customWidth="1"/>
    <col min="1535" max="1535" width="8.125" style="31" customWidth="1"/>
    <col min="1536" max="1551" width="7.625" style="31" customWidth="1"/>
    <col min="1552" max="1552" width="2.875" style="31" customWidth="1"/>
    <col min="1553" max="1789" width="9" style="31"/>
    <col min="1790" max="1790" width="22.625" style="31" customWidth="1"/>
    <col min="1791" max="1791" width="8.125" style="31" customWidth="1"/>
    <col min="1792" max="1807" width="7.625" style="31" customWidth="1"/>
    <col min="1808" max="1808" width="2.875" style="31" customWidth="1"/>
    <col min="1809" max="2045" width="9" style="31"/>
    <col min="2046" max="2046" width="22.625" style="31" customWidth="1"/>
    <col min="2047" max="2047" width="8.125" style="31" customWidth="1"/>
    <col min="2048" max="2063" width="7.625" style="31" customWidth="1"/>
    <col min="2064" max="2064" width="2.875" style="31" customWidth="1"/>
    <col min="2065" max="2301" width="9" style="31"/>
    <col min="2302" max="2302" width="22.625" style="31" customWidth="1"/>
    <col min="2303" max="2303" width="8.125" style="31" customWidth="1"/>
    <col min="2304" max="2319" width="7.625" style="31" customWidth="1"/>
    <col min="2320" max="2320" width="2.875" style="31" customWidth="1"/>
    <col min="2321" max="2557" width="9" style="31"/>
    <col min="2558" max="2558" width="22.625" style="31" customWidth="1"/>
    <col min="2559" max="2559" width="8.125" style="31" customWidth="1"/>
    <col min="2560" max="2575" width="7.625" style="31" customWidth="1"/>
    <col min="2576" max="2576" width="2.875" style="31" customWidth="1"/>
    <col min="2577" max="2813" width="9" style="31"/>
    <col min="2814" max="2814" width="22.625" style="31" customWidth="1"/>
    <col min="2815" max="2815" width="8.125" style="31" customWidth="1"/>
    <col min="2816" max="2831" width="7.625" style="31" customWidth="1"/>
    <col min="2832" max="2832" width="2.875" style="31" customWidth="1"/>
    <col min="2833" max="3069" width="9" style="31"/>
    <col min="3070" max="3070" width="22.625" style="31" customWidth="1"/>
    <col min="3071" max="3071" width="8.125" style="31" customWidth="1"/>
    <col min="3072" max="3087" width="7.625" style="31" customWidth="1"/>
    <col min="3088" max="3088" width="2.875" style="31" customWidth="1"/>
    <col min="3089" max="3325" width="9" style="31"/>
    <col min="3326" max="3326" width="22.625" style="31" customWidth="1"/>
    <col min="3327" max="3327" width="8.125" style="31" customWidth="1"/>
    <col min="3328" max="3343" width="7.625" style="31" customWidth="1"/>
    <col min="3344" max="3344" width="2.875" style="31" customWidth="1"/>
    <col min="3345" max="3581" width="9" style="31"/>
    <col min="3582" max="3582" width="22.625" style="31" customWidth="1"/>
    <col min="3583" max="3583" width="8.125" style="31" customWidth="1"/>
    <col min="3584" max="3599" width="7.625" style="31" customWidth="1"/>
    <col min="3600" max="3600" width="2.875" style="31" customWidth="1"/>
    <col min="3601" max="3837" width="9" style="31"/>
    <col min="3838" max="3838" width="22.625" style="31" customWidth="1"/>
    <col min="3839" max="3839" width="8.125" style="31" customWidth="1"/>
    <col min="3840" max="3855" width="7.625" style="31" customWidth="1"/>
    <col min="3856" max="3856" width="2.875" style="31" customWidth="1"/>
    <col min="3857" max="4093" width="9" style="31"/>
    <col min="4094" max="4094" width="22.625" style="31" customWidth="1"/>
    <col min="4095" max="4095" width="8.125" style="31" customWidth="1"/>
    <col min="4096" max="4111" width="7.625" style="31" customWidth="1"/>
    <col min="4112" max="4112" width="2.875" style="31" customWidth="1"/>
    <col min="4113" max="4349" width="9" style="31"/>
    <col min="4350" max="4350" width="22.625" style="31" customWidth="1"/>
    <col min="4351" max="4351" width="8.125" style="31" customWidth="1"/>
    <col min="4352" max="4367" width="7.625" style="31" customWidth="1"/>
    <col min="4368" max="4368" width="2.875" style="31" customWidth="1"/>
    <col min="4369" max="4605" width="9" style="31"/>
    <col min="4606" max="4606" width="22.625" style="31" customWidth="1"/>
    <col min="4607" max="4607" width="8.125" style="31" customWidth="1"/>
    <col min="4608" max="4623" width="7.625" style="31" customWidth="1"/>
    <col min="4624" max="4624" width="2.875" style="31" customWidth="1"/>
    <col min="4625" max="4861" width="9" style="31"/>
    <col min="4862" max="4862" width="22.625" style="31" customWidth="1"/>
    <col min="4863" max="4863" width="8.125" style="31" customWidth="1"/>
    <col min="4864" max="4879" width="7.625" style="31" customWidth="1"/>
    <col min="4880" max="4880" width="2.875" style="31" customWidth="1"/>
    <col min="4881" max="5117" width="9" style="31"/>
    <col min="5118" max="5118" width="22.625" style="31" customWidth="1"/>
    <col min="5119" max="5119" width="8.125" style="31" customWidth="1"/>
    <col min="5120" max="5135" width="7.625" style="31" customWidth="1"/>
    <col min="5136" max="5136" width="2.875" style="31" customWidth="1"/>
    <col min="5137" max="5373" width="9" style="31"/>
    <col min="5374" max="5374" width="22.625" style="31" customWidth="1"/>
    <col min="5375" max="5375" width="8.125" style="31" customWidth="1"/>
    <col min="5376" max="5391" width="7.625" style="31" customWidth="1"/>
    <col min="5392" max="5392" width="2.875" style="31" customWidth="1"/>
    <col min="5393" max="5629" width="9" style="31"/>
    <col min="5630" max="5630" width="22.625" style="31" customWidth="1"/>
    <col min="5631" max="5631" width="8.125" style="31" customWidth="1"/>
    <col min="5632" max="5647" width="7.625" style="31" customWidth="1"/>
    <col min="5648" max="5648" width="2.875" style="31" customWidth="1"/>
    <col min="5649" max="5885" width="9" style="31"/>
    <col min="5886" max="5886" width="22.625" style="31" customWidth="1"/>
    <col min="5887" max="5887" width="8.125" style="31" customWidth="1"/>
    <col min="5888" max="5903" width="7.625" style="31" customWidth="1"/>
    <col min="5904" max="5904" width="2.875" style="31" customWidth="1"/>
    <col min="5905" max="6141" width="9" style="31"/>
    <col min="6142" max="6142" width="22.625" style="31" customWidth="1"/>
    <col min="6143" max="6143" width="8.125" style="31" customWidth="1"/>
    <col min="6144" max="6159" width="7.625" style="31" customWidth="1"/>
    <col min="6160" max="6160" width="2.875" style="31" customWidth="1"/>
    <col min="6161" max="6397" width="9" style="31"/>
    <col min="6398" max="6398" width="22.625" style="31" customWidth="1"/>
    <col min="6399" max="6399" width="8.125" style="31" customWidth="1"/>
    <col min="6400" max="6415" width="7.625" style="31" customWidth="1"/>
    <col min="6416" max="6416" width="2.875" style="31" customWidth="1"/>
    <col min="6417" max="6653" width="9" style="31"/>
    <col min="6654" max="6654" width="22.625" style="31" customWidth="1"/>
    <col min="6655" max="6655" width="8.125" style="31" customWidth="1"/>
    <col min="6656" max="6671" width="7.625" style="31" customWidth="1"/>
    <col min="6672" max="6672" width="2.875" style="31" customWidth="1"/>
    <col min="6673" max="6909" width="9" style="31"/>
    <col min="6910" max="6910" width="22.625" style="31" customWidth="1"/>
    <col min="6911" max="6911" width="8.125" style="31" customWidth="1"/>
    <col min="6912" max="6927" width="7.625" style="31" customWidth="1"/>
    <col min="6928" max="6928" width="2.875" style="31" customWidth="1"/>
    <col min="6929" max="7165" width="9" style="31"/>
    <col min="7166" max="7166" width="22.625" style="31" customWidth="1"/>
    <col min="7167" max="7167" width="8.125" style="31" customWidth="1"/>
    <col min="7168" max="7183" width="7.625" style="31" customWidth="1"/>
    <col min="7184" max="7184" width="2.875" style="31" customWidth="1"/>
    <col min="7185" max="7421" width="9" style="31"/>
    <col min="7422" max="7422" width="22.625" style="31" customWidth="1"/>
    <col min="7423" max="7423" width="8.125" style="31" customWidth="1"/>
    <col min="7424" max="7439" width="7.625" style="31" customWidth="1"/>
    <col min="7440" max="7440" width="2.875" style="31" customWidth="1"/>
    <col min="7441" max="7677" width="9" style="31"/>
    <col min="7678" max="7678" width="22.625" style="31" customWidth="1"/>
    <col min="7679" max="7679" width="8.125" style="31" customWidth="1"/>
    <col min="7680" max="7695" width="7.625" style="31" customWidth="1"/>
    <col min="7696" max="7696" width="2.875" style="31" customWidth="1"/>
    <col min="7697" max="7933" width="9" style="31"/>
    <col min="7934" max="7934" width="22.625" style="31" customWidth="1"/>
    <col min="7935" max="7935" width="8.125" style="31" customWidth="1"/>
    <col min="7936" max="7951" width="7.625" style="31" customWidth="1"/>
    <col min="7952" max="7952" width="2.875" style="31" customWidth="1"/>
    <col min="7953" max="8189" width="9" style="31"/>
    <col min="8190" max="8190" width="22.625" style="31" customWidth="1"/>
    <col min="8191" max="8191" width="8.125" style="31" customWidth="1"/>
    <col min="8192" max="8207" width="7.625" style="31" customWidth="1"/>
    <col min="8208" max="8208" width="2.875" style="31" customWidth="1"/>
    <col min="8209" max="8445" width="9" style="31"/>
    <col min="8446" max="8446" width="22.625" style="31" customWidth="1"/>
    <col min="8447" max="8447" width="8.125" style="31" customWidth="1"/>
    <col min="8448" max="8463" width="7.625" style="31" customWidth="1"/>
    <col min="8464" max="8464" width="2.875" style="31" customWidth="1"/>
    <col min="8465" max="8701" width="9" style="31"/>
    <col min="8702" max="8702" width="22.625" style="31" customWidth="1"/>
    <col min="8703" max="8703" width="8.125" style="31" customWidth="1"/>
    <col min="8704" max="8719" width="7.625" style="31" customWidth="1"/>
    <col min="8720" max="8720" width="2.875" style="31" customWidth="1"/>
    <col min="8721" max="8957" width="9" style="31"/>
    <col min="8958" max="8958" width="22.625" style="31" customWidth="1"/>
    <col min="8959" max="8959" width="8.125" style="31" customWidth="1"/>
    <col min="8960" max="8975" width="7.625" style="31" customWidth="1"/>
    <col min="8976" max="8976" width="2.875" style="31" customWidth="1"/>
    <col min="8977" max="9213" width="9" style="31"/>
    <col min="9214" max="9214" width="22.625" style="31" customWidth="1"/>
    <col min="9215" max="9215" width="8.125" style="31" customWidth="1"/>
    <col min="9216" max="9231" width="7.625" style="31" customWidth="1"/>
    <col min="9232" max="9232" width="2.875" style="31" customWidth="1"/>
    <col min="9233" max="9469" width="9" style="31"/>
    <col min="9470" max="9470" width="22.625" style="31" customWidth="1"/>
    <col min="9471" max="9471" width="8.125" style="31" customWidth="1"/>
    <col min="9472" max="9487" width="7.625" style="31" customWidth="1"/>
    <col min="9488" max="9488" width="2.875" style="31" customWidth="1"/>
    <col min="9489" max="9725" width="9" style="31"/>
    <col min="9726" max="9726" width="22.625" style="31" customWidth="1"/>
    <col min="9727" max="9727" width="8.125" style="31" customWidth="1"/>
    <col min="9728" max="9743" width="7.625" style="31" customWidth="1"/>
    <col min="9744" max="9744" width="2.875" style="31" customWidth="1"/>
    <col min="9745" max="9981" width="9" style="31"/>
    <col min="9982" max="9982" width="22.625" style="31" customWidth="1"/>
    <col min="9983" max="9983" width="8.125" style="31" customWidth="1"/>
    <col min="9984" max="9999" width="7.625" style="31" customWidth="1"/>
    <col min="10000" max="10000" width="2.875" style="31" customWidth="1"/>
    <col min="10001" max="10237" width="9" style="31"/>
    <col min="10238" max="10238" width="22.625" style="31" customWidth="1"/>
    <col min="10239" max="10239" width="8.125" style="31" customWidth="1"/>
    <col min="10240" max="10255" width="7.625" style="31" customWidth="1"/>
    <col min="10256" max="10256" width="2.875" style="31" customWidth="1"/>
    <col min="10257" max="10493" width="9" style="31"/>
    <col min="10494" max="10494" width="22.625" style="31" customWidth="1"/>
    <col min="10495" max="10495" width="8.125" style="31" customWidth="1"/>
    <col min="10496" max="10511" width="7.625" style="31" customWidth="1"/>
    <col min="10512" max="10512" width="2.875" style="31" customWidth="1"/>
    <col min="10513" max="10749" width="9" style="31"/>
    <col min="10750" max="10750" width="22.625" style="31" customWidth="1"/>
    <col min="10751" max="10751" width="8.125" style="31" customWidth="1"/>
    <col min="10752" max="10767" width="7.625" style="31" customWidth="1"/>
    <col min="10768" max="10768" width="2.875" style="31" customWidth="1"/>
    <col min="10769" max="11005" width="9" style="31"/>
    <col min="11006" max="11006" width="22.625" style="31" customWidth="1"/>
    <col min="11007" max="11007" width="8.125" style="31" customWidth="1"/>
    <col min="11008" max="11023" width="7.625" style="31" customWidth="1"/>
    <col min="11024" max="11024" width="2.875" style="31" customWidth="1"/>
    <col min="11025" max="11261" width="9" style="31"/>
    <col min="11262" max="11262" width="22.625" style="31" customWidth="1"/>
    <col min="11263" max="11263" width="8.125" style="31" customWidth="1"/>
    <col min="11264" max="11279" width="7.625" style="31" customWidth="1"/>
    <col min="11280" max="11280" width="2.875" style="31" customWidth="1"/>
    <col min="11281" max="11517" width="9" style="31"/>
    <col min="11518" max="11518" width="22.625" style="31" customWidth="1"/>
    <col min="11519" max="11519" width="8.125" style="31" customWidth="1"/>
    <col min="11520" max="11535" width="7.625" style="31" customWidth="1"/>
    <col min="11536" max="11536" width="2.875" style="31" customWidth="1"/>
    <col min="11537" max="11773" width="9" style="31"/>
    <col min="11774" max="11774" width="22.625" style="31" customWidth="1"/>
    <col min="11775" max="11775" width="8.125" style="31" customWidth="1"/>
    <col min="11776" max="11791" width="7.625" style="31" customWidth="1"/>
    <col min="11792" max="11792" width="2.875" style="31" customWidth="1"/>
    <col min="11793" max="12029" width="9" style="31"/>
    <col min="12030" max="12030" width="22.625" style="31" customWidth="1"/>
    <col min="12031" max="12031" width="8.125" style="31" customWidth="1"/>
    <col min="12032" max="12047" width="7.625" style="31" customWidth="1"/>
    <col min="12048" max="12048" width="2.875" style="31" customWidth="1"/>
    <col min="12049" max="12285" width="9" style="31"/>
    <col min="12286" max="12286" width="22.625" style="31" customWidth="1"/>
    <col min="12287" max="12287" width="8.125" style="31" customWidth="1"/>
    <col min="12288" max="12303" width="7.625" style="31" customWidth="1"/>
    <col min="12304" max="12304" width="2.875" style="31" customWidth="1"/>
    <col min="12305" max="12541" width="9" style="31"/>
    <col min="12542" max="12542" width="22.625" style="31" customWidth="1"/>
    <col min="12543" max="12543" width="8.125" style="31" customWidth="1"/>
    <col min="12544" max="12559" width="7.625" style="31" customWidth="1"/>
    <col min="12560" max="12560" width="2.875" style="31" customWidth="1"/>
    <col min="12561" max="12797" width="9" style="31"/>
    <col min="12798" max="12798" width="22.625" style="31" customWidth="1"/>
    <col min="12799" max="12799" width="8.125" style="31" customWidth="1"/>
    <col min="12800" max="12815" width="7.625" style="31" customWidth="1"/>
    <col min="12816" max="12816" width="2.875" style="31" customWidth="1"/>
    <col min="12817" max="13053" width="9" style="31"/>
    <col min="13054" max="13054" width="22.625" style="31" customWidth="1"/>
    <col min="13055" max="13055" width="8.125" style="31" customWidth="1"/>
    <col min="13056" max="13071" width="7.625" style="31" customWidth="1"/>
    <col min="13072" max="13072" width="2.875" style="31" customWidth="1"/>
    <col min="13073" max="13309" width="9" style="31"/>
    <col min="13310" max="13310" width="22.625" style="31" customWidth="1"/>
    <col min="13311" max="13311" width="8.125" style="31" customWidth="1"/>
    <col min="13312" max="13327" width="7.625" style="31" customWidth="1"/>
    <col min="13328" max="13328" width="2.875" style="31" customWidth="1"/>
    <col min="13329" max="13565" width="9" style="31"/>
    <col min="13566" max="13566" width="22.625" style="31" customWidth="1"/>
    <col min="13567" max="13567" width="8.125" style="31" customWidth="1"/>
    <col min="13568" max="13583" width="7.625" style="31" customWidth="1"/>
    <col min="13584" max="13584" width="2.875" style="31" customWidth="1"/>
    <col min="13585" max="13821" width="9" style="31"/>
    <col min="13822" max="13822" width="22.625" style="31" customWidth="1"/>
    <col min="13823" max="13823" width="8.125" style="31" customWidth="1"/>
    <col min="13824" max="13839" width="7.625" style="31" customWidth="1"/>
    <col min="13840" max="13840" width="2.875" style="31" customWidth="1"/>
    <col min="13841" max="14077" width="9" style="31"/>
    <col min="14078" max="14078" width="22.625" style="31" customWidth="1"/>
    <col min="14079" max="14079" width="8.125" style="31" customWidth="1"/>
    <col min="14080" max="14095" width="7.625" style="31" customWidth="1"/>
    <col min="14096" max="14096" width="2.875" style="31" customWidth="1"/>
    <col min="14097" max="14333" width="9" style="31"/>
    <col min="14334" max="14334" width="22.625" style="31" customWidth="1"/>
    <col min="14335" max="14335" width="8.125" style="31" customWidth="1"/>
    <col min="14336" max="14351" width="7.625" style="31" customWidth="1"/>
    <col min="14352" max="14352" width="2.875" style="31" customWidth="1"/>
    <col min="14353" max="14589" width="9" style="31"/>
    <col min="14590" max="14590" width="22.625" style="31" customWidth="1"/>
    <col min="14591" max="14591" width="8.125" style="31" customWidth="1"/>
    <col min="14592" max="14607" width="7.625" style="31" customWidth="1"/>
    <col min="14608" max="14608" width="2.875" style="31" customWidth="1"/>
    <col min="14609" max="14845" width="9" style="31"/>
    <col min="14846" max="14846" width="22.625" style="31" customWidth="1"/>
    <col min="14847" max="14847" width="8.125" style="31" customWidth="1"/>
    <col min="14848" max="14863" width="7.625" style="31" customWidth="1"/>
    <col min="14864" max="14864" width="2.875" style="31" customWidth="1"/>
    <col min="14865" max="15101" width="9" style="31"/>
    <col min="15102" max="15102" width="22.625" style="31" customWidth="1"/>
    <col min="15103" max="15103" width="8.125" style="31" customWidth="1"/>
    <col min="15104" max="15119" width="7.625" style="31" customWidth="1"/>
    <col min="15120" max="15120" width="2.875" style="31" customWidth="1"/>
    <col min="15121" max="15357" width="9" style="31"/>
    <col min="15358" max="15358" width="22.625" style="31" customWidth="1"/>
    <col min="15359" max="15359" width="8.125" style="31" customWidth="1"/>
    <col min="15360" max="15375" width="7.625" style="31" customWidth="1"/>
    <col min="15376" max="15376" width="2.875" style="31" customWidth="1"/>
    <col min="15377" max="15613" width="9" style="31"/>
    <col min="15614" max="15614" width="22.625" style="31" customWidth="1"/>
    <col min="15615" max="15615" width="8.125" style="31" customWidth="1"/>
    <col min="15616" max="15631" width="7.625" style="31" customWidth="1"/>
    <col min="15632" max="15632" width="2.875" style="31" customWidth="1"/>
    <col min="15633" max="15869" width="9" style="31"/>
    <col min="15870" max="15870" width="22.625" style="31" customWidth="1"/>
    <col min="15871" max="15871" width="8.125" style="31" customWidth="1"/>
    <col min="15872" max="15887" width="7.625" style="31" customWidth="1"/>
    <col min="15888" max="15888" width="2.875" style="31" customWidth="1"/>
    <col min="15889" max="16125" width="9" style="31"/>
    <col min="16126" max="16126" width="22.625" style="31" customWidth="1"/>
    <col min="16127" max="16127" width="8.125" style="31" customWidth="1"/>
    <col min="16128" max="16143" width="7.625" style="31" customWidth="1"/>
    <col min="16144" max="16144" width="2.875" style="31" customWidth="1"/>
    <col min="16145" max="16382" width="9" style="31"/>
    <col min="16383" max="16384" width="9" style="31" customWidth="1"/>
  </cols>
  <sheetData>
    <row r="1" spans="1:18" s="23" customFormat="1" ht="15" customHeight="1">
      <c r="A1" s="5" t="s">
        <v>224</v>
      </c>
      <c r="B1" s="78"/>
      <c r="C1" s="78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23" customFormat="1" ht="15" customHeight="1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Q2" s="22"/>
      <c r="R2" s="93" t="s">
        <v>225</v>
      </c>
    </row>
    <row r="3" spans="1:18" s="23" customFormat="1" ht="15" customHeight="1">
      <c r="A3" s="37"/>
      <c r="B3" s="50" t="s">
        <v>0</v>
      </c>
      <c r="C3" s="38" t="s">
        <v>1</v>
      </c>
      <c r="D3" s="75" t="s">
        <v>2</v>
      </c>
      <c r="E3" s="75" t="s">
        <v>3</v>
      </c>
      <c r="F3" s="75" t="s">
        <v>4</v>
      </c>
      <c r="G3" s="75" t="s">
        <v>5</v>
      </c>
      <c r="H3" s="75" t="s">
        <v>6</v>
      </c>
      <c r="I3" s="38" t="s">
        <v>7</v>
      </c>
      <c r="J3" s="38" t="s">
        <v>8</v>
      </c>
      <c r="K3" s="75" t="s">
        <v>9</v>
      </c>
      <c r="L3" s="40" t="s">
        <v>10</v>
      </c>
      <c r="M3" s="75" t="s">
        <v>11</v>
      </c>
      <c r="N3" s="75" t="s">
        <v>12</v>
      </c>
      <c r="O3" s="75" t="s">
        <v>13</v>
      </c>
      <c r="P3" s="75" t="s">
        <v>14</v>
      </c>
      <c r="Q3" s="75" t="s">
        <v>15</v>
      </c>
      <c r="R3" s="38" t="s">
        <v>16</v>
      </c>
    </row>
    <row r="4" spans="1:18" s="23" customFormat="1" ht="15" customHeight="1">
      <c r="A4" s="41" t="s">
        <v>31</v>
      </c>
      <c r="B4" s="43">
        <v>2397</v>
      </c>
      <c r="C4" s="43">
        <v>197</v>
      </c>
      <c r="D4" s="43">
        <v>104</v>
      </c>
      <c r="E4" s="43">
        <v>137</v>
      </c>
      <c r="F4" s="43">
        <v>132</v>
      </c>
      <c r="G4" s="43">
        <v>259</v>
      </c>
      <c r="H4" s="43">
        <v>315</v>
      </c>
      <c r="I4" s="43">
        <v>128</v>
      </c>
      <c r="J4" s="43">
        <v>103</v>
      </c>
      <c r="K4" s="43">
        <v>73</v>
      </c>
      <c r="L4" s="43">
        <v>134</v>
      </c>
      <c r="M4" s="43">
        <v>93</v>
      </c>
      <c r="N4" s="43">
        <v>99</v>
      </c>
      <c r="O4" s="43">
        <v>124</v>
      </c>
      <c r="P4" s="43">
        <v>189</v>
      </c>
      <c r="Q4" s="43">
        <v>160</v>
      </c>
      <c r="R4" s="43">
        <v>150</v>
      </c>
    </row>
    <row r="5" spans="1:18" s="25" customFormat="1" ht="15" customHeight="1">
      <c r="A5" s="42" t="s">
        <v>54</v>
      </c>
      <c r="B5" s="281">
        <v>100</v>
      </c>
      <c r="C5" s="281">
        <v>8.218606591572799</v>
      </c>
      <c r="D5" s="281">
        <v>4.3387567793074675</v>
      </c>
      <c r="E5" s="281">
        <v>5.7154776804338763</v>
      </c>
      <c r="F5" s="281">
        <v>5.5068836045056324</v>
      </c>
      <c r="G5" s="281">
        <v>10.80517313308302</v>
      </c>
      <c r="H5" s="281">
        <v>13.141426783479348</v>
      </c>
      <c r="I5" s="281">
        <v>5.3400083437630368</v>
      </c>
      <c r="J5" s="281">
        <v>4.2970379641218193</v>
      </c>
      <c r="K5" s="281">
        <v>3.045473508552357</v>
      </c>
      <c r="L5" s="281">
        <v>5.5903212348769289</v>
      </c>
      <c r="M5" s="281">
        <v>3.879849812265332</v>
      </c>
      <c r="N5" s="281">
        <v>4.1301627033792236</v>
      </c>
      <c r="O5" s="281">
        <v>5.1731330830204421</v>
      </c>
      <c r="P5" s="281">
        <v>7.8848560700876096</v>
      </c>
      <c r="Q5" s="281">
        <v>6.6750104297037964</v>
      </c>
      <c r="R5" s="281">
        <v>6.2578222778473096</v>
      </c>
    </row>
    <row r="6" spans="1:18" s="25" customFormat="1" ht="15" customHeight="1">
      <c r="A6" s="42" t="s">
        <v>55</v>
      </c>
      <c r="B6" s="43">
        <v>71</v>
      </c>
      <c r="C6" s="43">
        <v>3</v>
      </c>
      <c r="D6" s="43">
        <v>3</v>
      </c>
      <c r="E6" s="43">
        <v>3</v>
      </c>
      <c r="F6" s="43">
        <v>8</v>
      </c>
      <c r="G6" s="43">
        <v>1</v>
      </c>
      <c r="H6" s="43">
        <v>8</v>
      </c>
      <c r="I6" s="43">
        <v>6</v>
      </c>
      <c r="J6" s="43">
        <v>4</v>
      </c>
      <c r="K6" s="43">
        <v>1</v>
      </c>
      <c r="L6" s="43">
        <v>6</v>
      </c>
      <c r="M6" s="43">
        <v>4</v>
      </c>
      <c r="N6" s="43">
        <v>2</v>
      </c>
      <c r="O6" s="43">
        <v>4</v>
      </c>
      <c r="P6" s="43">
        <v>7</v>
      </c>
      <c r="Q6" s="43">
        <v>5</v>
      </c>
      <c r="R6" s="43">
        <v>6</v>
      </c>
    </row>
    <row r="7" spans="1:18" s="25" customFormat="1" ht="15" customHeight="1">
      <c r="A7" s="42" t="s">
        <v>56</v>
      </c>
      <c r="B7" s="47">
        <v>2326</v>
      </c>
      <c r="C7" s="43">
        <v>194</v>
      </c>
      <c r="D7" s="43">
        <v>101</v>
      </c>
      <c r="E7" s="43">
        <v>134</v>
      </c>
      <c r="F7" s="43">
        <v>124</v>
      </c>
      <c r="G7" s="43">
        <v>258</v>
      </c>
      <c r="H7" s="43">
        <v>307</v>
      </c>
      <c r="I7" s="43">
        <v>122</v>
      </c>
      <c r="J7" s="43">
        <v>99</v>
      </c>
      <c r="K7" s="43">
        <v>72</v>
      </c>
      <c r="L7" s="43">
        <v>128</v>
      </c>
      <c r="M7" s="43">
        <v>89</v>
      </c>
      <c r="N7" s="43">
        <v>97</v>
      </c>
      <c r="O7" s="43">
        <v>120</v>
      </c>
      <c r="P7" s="43">
        <v>182</v>
      </c>
      <c r="Q7" s="43">
        <v>155</v>
      </c>
      <c r="R7" s="43">
        <v>144</v>
      </c>
    </row>
    <row r="8" spans="1:18" s="25" customFormat="1" ht="15" customHeight="1" thickBot="1">
      <c r="A8" s="48" t="s">
        <v>35</v>
      </c>
      <c r="B8" s="282">
        <v>10.221343034156854</v>
      </c>
      <c r="C8" s="282">
        <v>11.410566068335969</v>
      </c>
      <c r="D8" s="282">
        <v>11.495396314841219</v>
      </c>
      <c r="E8" s="282">
        <v>8.5648553352171852</v>
      </c>
      <c r="F8" s="282">
        <v>8.5753821567086117</v>
      </c>
      <c r="G8" s="282">
        <v>17.711581596367417</v>
      </c>
      <c r="H8" s="282">
        <v>29.059576744958392</v>
      </c>
      <c r="I8" s="282">
        <v>11.740103459661738</v>
      </c>
      <c r="J8" s="282">
        <v>9.3860776219506636</v>
      </c>
      <c r="K8" s="282">
        <v>10.718113612004288</v>
      </c>
      <c r="L8" s="282">
        <v>6.1936390402632755</v>
      </c>
      <c r="M8" s="282">
        <v>7.0462552562791227</v>
      </c>
      <c r="N8" s="282">
        <v>7.50210286216591</v>
      </c>
      <c r="O8" s="282">
        <v>7.0593727405737443</v>
      </c>
      <c r="P8" s="282">
        <v>7.6479514415781491</v>
      </c>
      <c r="Q8" s="282">
        <v>9.9066300121356221</v>
      </c>
      <c r="R8" s="282">
        <v>9.2592021036907184</v>
      </c>
    </row>
    <row r="9" spans="1:18" s="23" customFormat="1" ht="15" customHeight="1">
      <c r="A9" s="42" t="s">
        <v>227</v>
      </c>
      <c r="B9" s="51">
        <v>2103</v>
      </c>
      <c r="C9" s="43">
        <v>177</v>
      </c>
      <c r="D9" s="43">
        <v>99</v>
      </c>
      <c r="E9" s="43">
        <v>140</v>
      </c>
      <c r="F9" s="43">
        <v>120</v>
      </c>
      <c r="G9" s="43">
        <v>197</v>
      </c>
      <c r="H9" s="43">
        <v>237</v>
      </c>
      <c r="I9" s="43">
        <v>115</v>
      </c>
      <c r="J9" s="43">
        <v>94</v>
      </c>
      <c r="K9" s="43">
        <v>63</v>
      </c>
      <c r="L9" s="43">
        <v>128</v>
      </c>
      <c r="M9" s="43">
        <v>91</v>
      </c>
      <c r="N9" s="43">
        <v>93</v>
      </c>
      <c r="O9" s="43">
        <v>111</v>
      </c>
      <c r="P9" s="43">
        <v>173</v>
      </c>
      <c r="Q9" s="43">
        <v>138</v>
      </c>
      <c r="R9" s="43">
        <v>127</v>
      </c>
    </row>
    <row r="10" spans="1:18" s="23" customFormat="1" ht="15" customHeight="1">
      <c r="A10" s="42" t="s">
        <v>229</v>
      </c>
      <c r="B10" s="51">
        <v>2123</v>
      </c>
      <c r="C10" s="43">
        <v>181</v>
      </c>
      <c r="D10" s="43">
        <v>99</v>
      </c>
      <c r="E10" s="43">
        <v>137</v>
      </c>
      <c r="F10" s="43">
        <v>123</v>
      </c>
      <c r="G10" s="43">
        <v>202</v>
      </c>
      <c r="H10" s="43">
        <v>240</v>
      </c>
      <c r="I10" s="43">
        <v>118</v>
      </c>
      <c r="J10" s="43">
        <v>96</v>
      </c>
      <c r="K10" s="43">
        <v>65</v>
      </c>
      <c r="L10" s="43">
        <v>122</v>
      </c>
      <c r="M10" s="43">
        <v>91</v>
      </c>
      <c r="N10" s="43">
        <v>94</v>
      </c>
      <c r="O10" s="43">
        <v>111</v>
      </c>
      <c r="P10" s="43">
        <v>174</v>
      </c>
      <c r="Q10" s="43">
        <v>138</v>
      </c>
      <c r="R10" s="43">
        <v>132</v>
      </c>
    </row>
    <row r="11" spans="1:18" s="23" customFormat="1" ht="15" customHeight="1">
      <c r="A11" s="42" t="s">
        <v>231</v>
      </c>
      <c r="B11" s="51">
        <v>2140</v>
      </c>
      <c r="C11" s="43">
        <v>174</v>
      </c>
      <c r="D11" s="43">
        <v>99</v>
      </c>
      <c r="E11" s="43">
        <v>136</v>
      </c>
      <c r="F11" s="43">
        <v>123</v>
      </c>
      <c r="G11" s="43">
        <v>203</v>
      </c>
      <c r="H11" s="43">
        <v>243</v>
      </c>
      <c r="I11" s="43">
        <v>120</v>
      </c>
      <c r="J11" s="43">
        <v>94</v>
      </c>
      <c r="K11" s="43">
        <v>68</v>
      </c>
      <c r="L11" s="43">
        <v>124</v>
      </c>
      <c r="M11" s="43">
        <v>91</v>
      </c>
      <c r="N11" s="43">
        <v>91</v>
      </c>
      <c r="O11" s="43">
        <v>115</v>
      </c>
      <c r="P11" s="43">
        <v>177</v>
      </c>
      <c r="Q11" s="43">
        <v>142</v>
      </c>
      <c r="R11" s="43">
        <v>140</v>
      </c>
    </row>
    <row r="12" spans="1:18" s="23" customFormat="1" ht="15" customHeight="1">
      <c r="A12" s="42" t="s">
        <v>233</v>
      </c>
      <c r="B12" s="51">
        <v>2169</v>
      </c>
      <c r="C12" s="43">
        <v>180</v>
      </c>
      <c r="D12" s="43">
        <v>98</v>
      </c>
      <c r="E12" s="43">
        <v>135</v>
      </c>
      <c r="F12" s="43">
        <v>125</v>
      </c>
      <c r="G12" s="43">
        <v>216</v>
      </c>
      <c r="H12" s="43">
        <v>244</v>
      </c>
      <c r="I12" s="43">
        <v>122</v>
      </c>
      <c r="J12" s="43">
        <v>93</v>
      </c>
      <c r="K12" s="43">
        <v>68</v>
      </c>
      <c r="L12" s="43">
        <v>125</v>
      </c>
      <c r="M12" s="43">
        <v>93</v>
      </c>
      <c r="N12" s="43">
        <v>93</v>
      </c>
      <c r="O12" s="43">
        <v>116</v>
      </c>
      <c r="P12" s="43">
        <v>180</v>
      </c>
      <c r="Q12" s="43">
        <v>142</v>
      </c>
      <c r="R12" s="43">
        <v>139</v>
      </c>
    </row>
    <row r="13" spans="1:18" s="23" customFormat="1" ht="15" customHeight="1">
      <c r="A13" s="46" t="s">
        <v>234</v>
      </c>
      <c r="B13" s="52">
        <v>2180</v>
      </c>
      <c r="C13" s="43">
        <v>180</v>
      </c>
      <c r="D13" s="43">
        <v>100</v>
      </c>
      <c r="E13" s="43">
        <v>134</v>
      </c>
      <c r="F13" s="43">
        <v>125</v>
      </c>
      <c r="G13" s="43">
        <v>216</v>
      </c>
      <c r="H13" s="43">
        <v>254</v>
      </c>
      <c r="I13" s="43">
        <v>122</v>
      </c>
      <c r="J13" s="43">
        <v>93</v>
      </c>
      <c r="K13" s="43">
        <v>68</v>
      </c>
      <c r="L13" s="43">
        <v>125</v>
      </c>
      <c r="M13" s="43">
        <v>93</v>
      </c>
      <c r="N13" s="43">
        <v>93</v>
      </c>
      <c r="O13" s="43">
        <v>116</v>
      </c>
      <c r="P13" s="43">
        <v>180</v>
      </c>
      <c r="Q13" s="43">
        <v>142</v>
      </c>
      <c r="R13" s="43">
        <v>139</v>
      </c>
    </row>
    <row r="14" spans="1:18" s="23" customFormat="1" ht="15" customHeight="1">
      <c r="A14" s="46" t="s">
        <v>235</v>
      </c>
      <c r="B14" s="52">
        <f>SUM(C14:R14)</f>
        <v>2189</v>
      </c>
      <c r="C14" s="43">
        <v>179</v>
      </c>
      <c r="D14" s="43">
        <v>102</v>
      </c>
      <c r="E14" s="43">
        <v>132</v>
      </c>
      <c r="F14" s="43">
        <v>124</v>
      </c>
      <c r="G14" s="43">
        <v>210</v>
      </c>
      <c r="H14" s="43">
        <v>269</v>
      </c>
      <c r="I14" s="43">
        <v>122</v>
      </c>
      <c r="J14" s="43">
        <v>93</v>
      </c>
      <c r="K14" s="43">
        <v>67</v>
      </c>
      <c r="L14" s="43">
        <v>121</v>
      </c>
      <c r="M14" s="43">
        <v>91</v>
      </c>
      <c r="N14" s="43">
        <v>94</v>
      </c>
      <c r="O14" s="43">
        <v>119</v>
      </c>
      <c r="P14" s="43">
        <v>182</v>
      </c>
      <c r="Q14" s="43">
        <v>146</v>
      </c>
      <c r="R14" s="43">
        <v>138</v>
      </c>
    </row>
    <row r="15" spans="1:18" s="23" customFormat="1" ht="15" customHeight="1">
      <c r="A15" s="46" t="s">
        <v>236</v>
      </c>
      <c r="B15" s="52">
        <v>2252</v>
      </c>
      <c r="C15" s="43">
        <v>179</v>
      </c>
      <c r="D15" s="43">
        <v>106</v>
      </c>
      <c r="E15" s="43">
        <v>132</v>
      </c>
      <c r="F15" s="43">
        <v>129</v>
      </c>
      <c r="G15" s="43">
        <v>227</v>
      </c>
      <c r="H15" s="43">
        <v>277</v>
      </c>
      <c r="I15" s="43">
        <v>125</v>
      </c>
      <c r="J15" s="43">
        <v>95</v>
      </c>
      <c r="K15" s="43">
        <v>70</v>
      </c>
      <c r="L15" s="43">
        <v>128</v>
      </c>
      <c r="M15" s="43">
        <v>92</v>
      </c>
      <c r="N15" s="43">
        <v>98</v>
      </c>
      <c r="O15" s="43">
        <v>119</v>
      </c>
      <c r="P15" s="43">
        <v>185</v>
      </c>
      <c r="Q15" s="43">
        <v>148</v>
      </c>
      <c r="R15" s="43">
        <v>142</v>
      </c>
    </row>
    <row r="16" spans="1:18" s="23" customFormat="1" ht="15" customHeight="1">
      <c r="A16" s="42" t="s">
        <v>237</v>
      </c>
      <c r="B16" s="51">
        <v>2284</v>
      </c>
      <c r="C16" s="43">
        <v>185</v>
      </c>
      <c r="D16" s="43">
        <v>104</v>
      </c>
      <c r="E16" s="43">
        <v>135</v>
      </c>
      <c r="F16" s="43">
        <v>126</v>
      </c>
      <c r="G16" s="43">
        <v>229</v>
      </c>
      <c r="H16" s="43">
        <v>287</v>
      </c>
      <c r="I16" s="43">
        <v>123</v>
      </c>
      <c r="J16" s="43">
        <v>99</v>
      </c>
      <c r="K16" s="43">
        <v>75</v>
      </c>
      <c r="L16" s="43">
        <v>131</v>
      </c>
      <c r="M16" s="43">
        <v>91</v>
      </c>
      <c r="N16" s="43">
        <v>97</v>
      </c>
      <c r="O16" s="43">
        <v>120</v>
      </c>
      <c r="P16" s="43">
        <v>189</v>
      </c>
      <c r="Q16" s="43">
        <v>149</v>
      </c>
      <c r="R16" s="43">
        <v>144</v>
      </c>
    </row>
    <row r="17" spans="1:18" s="23" customFormat="1" ht="12.75" customHeight="1">
      <c r="A17" s="42" t="s">
        <v>238</v>
      </c>
      <c r="B17" s="51">
        <v>2323</v>
      </c>
      <c r="C17" s="43">
        <v>189</v>
      </c>
      <c r="D17" s="43">
        <v>104</v>
      </c>
      <c r="E17" s="43">
        <v>136</v>
      </c>
      <c r="F17" s="43">
        <v>127</v>
      </c>
      <c r="G17" s="43">
        <v>244</v>
      </c>
      <c r="H17" s="43">
        <v>292</v>
      </c>
      <c r="I17" s="43">
        <v>128</v>
      </c>
      <c r="J17" s="43">
        <v>97</v>
      </c>
      <c r="K17" s="43">
        <v>74</v>
      </c>
      <c r="L17" s="43">
        <v>133</v>
      </c>
      <c r="M17" s="43">
        <v>90</v>
      </c>
      <c r="N17" s="43">
        <v>97</v>
      </c>
      <c r="O17" s="43">
        <v>123</v>
      </c>
      <c r="P17" s="43">
        <v>189</v>
      </c>
      <c r="Q17" s="43">
        <v>151</v>
      </c>
      <c r="R17" s="43">
        <v>149</v>
      </c>
    </row>
    <row r="18" spans="1:18" s="23" customFormat="1" ht="12.75" customHeight="1" thickBot="1">
      <c r="A18" s="48" t="s">
        <v>239</v>
      </c>
      <c r="B18" s="283">
        <v>2349</v>
      </c>
      <c r="C18" s="283">
        <v>192</v>
      </c>
      <c r="D18" s="283">
        <v>105</v>
      </c>
      <c r="E18" s="283">
        <v>141</v>
      </c>
      <c r="F18" s="283">
        <v>129</v>
      </c>
      <c r="G18" s="283">
        <v>246</v>
      </c>
      <c r="H18" s="283">
        <v>304</v>
      </c>
      <c r="I18" s="283">
        <v>125</v>
      </c>
      <c r="J18" s="283">
        <v>100</v>
      </c>
      <c r="K18" s="283">
        <v>73</v>
      </c>
      <c r="L18" s="283">
        <v>131</v>
      </c>
      <c r="M18" s="283">
        <v>91</v>
      </c>
      <c r="N18" s="283">
        <v>97</v>
      </c>
      <c r="O18" s="283">
        <v>122</v>
      </c>
      <c r="P18" s="283">
        <v>189</v>
      </c>
      <c r="Q18" s="283">
        <v>152</v>
      </c>
      <c r="R18" s="283">
        <v>152</v>
      </c>
    </row>
    <row r="19" spans="1:18" s="23" customFormat="1" ht="12.75" customHeight="1">
      <c r="A19" s="26"/>
      <c r="R19" s="207"/>
    </row>
    <row r="20" spans="1:18" s="23" customFormat="1" ht="15" customHeight="1">
      <c r="A20" s="5" t="s">
        <v>240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s="23" customFormat="1" ht="15" customHeight="1" thickBo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O21" s="28"/>
      <c r="P21" s="22"/>
      <c r="Q21" s="22"/>
      <c r="R21" s="93" t="s">
        <v>225</v>
      </c>
    </row>
    <row r="22" spans="1:18" s="23" customFormat="1" ht="15" customHeight="1">
      <c r="A22" s="37"/>
      <c r="B22" s="50" t="s">
        <v>0</v>
      </c>
      <c r="C22" s="38" t="s">
        <v>1</v>
      </c>
      <c r="D22" s="75" t="s">
        <v>2</v>
      </c>
      <c r="E22" s="75" t="s">
        <v>3</v>
      </c>
      <c r="F22" s="75" t="s">
        <v>4</v>
      </c>
      <c r="G22" s="75" t="s">
        <v>5</v>
      </c>
      <c r="H22" s="75" t="s">
        <v>6</v>
      </c>
      <c r="I22" s="38" t="s">
        <v>7</v>
      </c>
      <c r="J22" s="38" t="s">
        <v>8</v>
      </c>
      <c r="K22" s="75" t="s">
        <v>9</v>
      </c>
      <c r="L22" s="40" t="s">
        <v>10</v>
      </c>
      <c r="M22" s="75" t="s">
        <v>11</v>
      </c>
      <c r="N22" s="75" t="s">
        <v>12</v>
      </c>
      <c r="O22" s="75" t="s">
        <v>13</v>
      </c>
      <c r="P22" s="75" t="s">
        <v>14</v>
      </c>
      <c r="Q22" s="75" t="s">
        <v>15</v>
      </c>
      <c r="R22" s="38" t="s">
        <v>16</v>
      </c>
    </row>
    <row r="23" spans="1:18" s="25" customFormat="1" ht="15" customHeight="1">
      <c r="A23" s="41" t="s">
        <v>36</v>
      </c>
      <c r="B23" s="51">
        <v>861</v>
      </c>
      <c r="C23" s="43">
        <v>35</v>
      </c>
      <c r="D23" s="43">
        <v>41</v>
      </c>
      <c r="E23" s="43">
        <v>44</v>
      </c>
      <c r="F23" s="43">
        <v>111</v>
      </c>
      <c r="G23" s="43">
        <v>12</v>
      </c>
      <c r="H23" s="43">
        <v>100</v>
      </c>
      <c r="I23" s="43">
        <v>44</v>
      </c>
      <c r="J23" s="43">
        <v>45</v>
      </c>
      <c r="K23" s="43">
        <v>9</v>
      </c>
      <c r="L23" s="43">
        <v>70</v>
      </c>
      <c r="M23" s="43">
        <v>58</v>
      </c>
      <c r="N23" s="43">
        <v>26</v>
      </c>
      <c r="O23" s="43">
        <v>57</v>
      </c>
      <c r="P23" s="43">
        <v>84</v>
      </c>
      <c r="Q23" s="43">
        <v>63</v>
      </c>
      <c r="R23" s="43">
        <v>62</v>
      </c>
    </row>
    <row r="24" spans="1:18" s="25" customFormat="1" ht="15" customHeight="1">
      <c r="A24" s="42" t="s">
        <v>32</v>
      </c>
      <c r="B24" s="284">
        <v>100</v>
      </c>
      <c r="C24" s="281">
        <v>4.0650406504065035</v>
      </c>
      <c r="D24" s="281">
        <v>4.7619047619047619</v>
      </c>
      <c r="E24" s="281">
        <v>5.1103368176538915</v>
      </c>
      <c r="F24" s="281">
        <v>12.89198606271777</v>
      </c>
      <c r="G24" s="281">
        <v>1.3937282229965158</v>
      </c>
      <c r="H24" s="281">
        <v>11.614401858304298</v>
      </c>
      <c r="I24" s="281">
        <v>5.1103368176538915</v>
      </c>
      <c r="J24" s="281">
        <v>5.2264808362369335</v>
      </c>
      <c r="K24" s="281">
        <v>1.0452961672473868</v>
      </c>
      <c r="L24" s="281">
        <v>8.1300813008130071</v>
      </c>
      <c r="M24" s="281">
        <v>6.7363530778164922</v>
      </c>
      <c r="N24" s="281">
        <v>3.0197444831591174</v>
      </c>
      <c r="O24" s="281">
        <v>6.6202090592334493</v>
      </c>
      <c r="P24" s="281">
        <v>9.7560975609756095</v>
      </c>
      <c r="Q24" s="281">
        <v>7.3170731707317067</v>
      </c>
      <c r="R24" s="281">
        <v>7.2009291521486647</v>
      </c>
    </row>
    <row r="25" spans="1:18" s="25" customFormat="1" ht="15" customHeight="1">
      <c r="A25" s="42" t="s">
        <v>241</v>
      </c>
      <c r="B25" s="51">
        <v>1286</v>
      </c>
      <c r="C25" s="43">
        <v>30</v>
      </c>
      <c r="D25" s="43">
        <v>48</v>
      </c>
      <c r="E25" s="43">
        <v>126</v>
      </c>
      <c r="F25" s="43">
        <v>167</v>
      </c>
      <c r="G25" s="43">
        <v>60</v>
      </c>
      <c r="H25" s="43">
        <v>95</v>
      </c>
      <c r="I25" s="43">
        <v>53</v>
      </c>
      <c r="J25" s="43">
        <v>69</v>
      </c>
      <c r="K25" s="43">
        <v>9</v>
      </c>
      <c r="L25" s="43">
        <v>104</v>
      </c>
      <c r="M25" s="43">
        <v>77</v>
      </c>
      <c r="N25" s="43">
        <v>26</v>
      </c>
      <c r="O25" s="43">
        <v>84</v>
      </c>
      <c r="P25" s="43">
        <v>141</v>
      </c>
      <c r="Q25" s="43">
        <v>45</v>
      </c>
      <c r="R25" s="43">
        <v>152</v>
      </c>
    </row>
    <row r="26" spans="1:18" s="25" customFormat="1" ht="15" customHeight="1">
      <c r="A26" s="42" t="s">
        <v>242</v>
      </c>
      <c r="B26" s="51">
        <v>1177</v>
      </c>
      <c r="C26" s="43">
        <v>30</v>
      </c>
      <c r="D26" s="43">
        <v>48</v>
      </c>
      <c r="E26" s="43">
        <v>107</v>
      </c>
      <c r="F26" s="43">
        <v>149</v>
      </c>
      <c r="G26" s="43">
        <v>41</v>
      </c>
      <c r="H26" s="43">
        <v>81</v>
      </c>
      <c r="I26" s="43">
        <v>53</v>
      </c>
      <c r="J26" s="43">
        <v>67</v>
      </c>
      <c r="K26" s="43">
        <v>9</v>
      </c>
      <c r="L26" s="43">
        <v>88</v>
      </c>
      <c r="M26" s="43">
        <v>77</v>
      </c>
      <c r="N26" s="43">
        <v>26</v>
      </c>
      <c r="O26" s="43">
        <v>84</v>
      </c>
      <c r="P26" s="43">
        <v>122</v>
      </c>
      <c r="Q26" s="43">
        <v>45</v>
      </c>
      <c r="R26" s="43">
        <v>150</v>
      </c>
    </row>
    <row r="27" spans="1:18" s="25" customFormat="1" ht="15" customHeight="1">
      <c r="A27" s="42" t="s">
        <v>243</v>
      </c>
      <c r="B27" s="51">
        <v>1096</v>
      </c>
      <c r="C27" s="43">
        <v>30</v>
      </c>
      <c r="D27" s="43">
        <v>48</v>
      </c>
      <c r="E27" s="43">
        <v>93</v>
      </c>
      <c r="F27" s="43">
        <v>149</v>
      </c>
      <c r="G27" s="43">
        <v>22</v>
      </c>
      <c r="H27" s="43">
        <v>65</v>
      </c>
      <c r="I27" s="43">
        <v>53</v>
      </c>
      <c r="J27" s="43">
        <v>67</v>
      </c>
      <c r="K27" s="43">
        <v>9</v>
      </c>
      <c r="L27" s="43">
        <v>69</v>
      </c>
      <c r="M27" s="43">
        <v>77</v>
      </c>
      <c r="N27" s="43">
        <v>26</v>
      </c>
      <c r="O27" s="43">
        <v>84</v>
      </c>
      <c r="P27" s="43">
        <v>122</v>
      </c>
      <c r="Q27" s="43">
        <v>45</v>
      </c>
      <c r="R27" s="43">
        <v>137</v>
      </c>
    </row>
    <row r="28" spans="1:18" s="25" customFormat="1" ht="15" customHeight="1">
      <c r="A28" s="42" t="s">
        <v>244</v>
      </c>
      <c r="B28" s="51">
        <v>1034</v>
      </c>
      <c r="C28" s="43">
        <v>28</v>
      </c>
      <c r="D28" s="43">
        <v>48</v>
      </c>
      <c r="E28" s="43">
        <v>77</v>
      </c>
      <c r="F28" s="43">
        <v>140</v>
      </c>
      <c r="G28" s="43">
        <v>35</v>
      </c>
      <c r="H28" s="43">
        <v>64</v>
      </c>
      <c r="I28" s="43">
        <v>43</v>
      </c>
      <c r="J28" s="43">
        <v>48</v>
      </c>
      <c r="K28" s="43">
        <v>9</v>
      </c>
      <c r="L28" s="43">
        <v>78</v>
      </c>
      <c r="M28" s="43">
        <v>77</v>
      </c>
      <c r="N28" s="43">
        <v>26</v>
      </c>
      <c r="O28" s="43">
        <v>84</v>
      </c>
      <c r="P28" s="43">
        <v>103</v>
      </c>
      <c r="Q28" s="43">
        <v>47</v>
      </c>
      <c r="R28" s="43">
        <v>127</v>
      </c>
    </row>
    <row r="29" spans="1:18" s="25" customFormat="1" ht="15" customHeight="1">
      <c r="A29" s="42" t="s">
        <v>245</v>
      </c>
      <c r="B29" s="51">
        <v>1042</v>
      </c>
      <c r="C29" s="43">
        <v>35</v>
      </c>
      <c r="D29" s="43">
        <v>41</v>
      </c>
      <c r="E29" s="43">
        <v>77</v>
      </c>
      <c r="F29" s="43">
        <v>140</v>
      </c>
      <c r="G29" s="43">
        <v>35</v>
      </c>
      <c r="H29" s="43">
        <v>83</v>
      </c>
      <c r="I29" s="43">
        <v>35</v>
      </c>
      <c r="J29" s="43">
        <v>44</v>
      </c>
      <c r="K29" s="43">
        <v>9</v>
      </c>
      <c r="L29" s="43">
        <v>78</v>
      </c>
      <c r="M29" s="43">
        <v>77</v>
      </c>
      <c r="N29" s="43">
        <v>26</v>
      </c>
      <c r="O29" s="43">
        <v>84</v>
      </c>
      <c r="P29" s="43">
        <v>103</v>
      </c>
      <c r="Q29" s="43">
        <v>62</v>
      </c>
      <c r="R29" s="43">
        <v>113</v>
      </c>
    </row>
    <row r="30" spans="1:18" s="25" customFormat="1" ht="15" customHeight="1">
      <c r="A30" s="46" t="s">
        <v>246</v>
      </c>
      <c r="B30" s="52">
        <f>SUM(C30:R30)</f>
        <v>1012</v>
      </c>
      <c r="C30" s="43">
        <v>35</v>
      </c>
      <c r="D30" s="43">
        <v>41</v>
      </c>
      <c r="E30" s="43">
        <v>77</v>
      </c>
      <c r="F30" s="43">
        <v>140</v>
      </c>
      <c r="G30" s="43">
        <v>14</v>
      </c>
      <c r="H30" s="43">
        <v>86</v>
      </c>
      <c r="I30" s="43">
        <v>44</v>
      </c>
      <c r="J30" s="43">
        <v>63</v>
      </c>
      <c r="K30" s="43">
        <v>9</v>
      </c>
      <c r="L30" s="43">
        <v>69</v>
      </c>
      <c r="M30" s="43">
        <v>77</v>
      </c>
      <c r="N30" s="43">
        <v>26</v>
      </c>
      <c r="O30" s="43">
        <v>72</v>
      </c>
      <c r="P30" s="43">
        <v>103</v>
      </c>
      <c r="Q30" s="43">
        <v>62</v>
      </c>
      <c r="R30" s="43">
        <v>94</v>
      </c>
    </row>
    <row r="31" spans="1:18" s="25" customFormat="1" ht="15" customHeight="1">
      <c r="A31" s="46" t="s">
        <v>247</v>
      </c>
      <c r="B31" s="52">
        <v>995</v>
      </c>
      <c r="C31" s="43">
        <v>35</v>
      </c>
      <c r="D31" s="43">
        <v>41</v>
      </c>
      <c r="E31" s="43">
        <v>64</v>
      </c>
      <c r="F31" s="43">
        <v>124</v>
      </c>
      <c r="G31" s="43">
        <v>14</v>
      </c>
      <c r="H31" s="43">
        <v>100</v>
      </c>
      <c r="I31" s="43">
        <v>44</v>
      </c>
      <c r="J31" s="43">
        <v>63</v>
      </c>
      <c r="K31" s="43">
        <v>9</v>
      </c>
      <c r="L31" s="43">
        <v>69</v>
      </c>
      <c r="M31" s="43">
        <v>77</v>
      </c>
      <c r="N31" s="43">
        <v>26</v>
      </c>
      <c r="O31" s="43">
        <v>72</v>
      </c>
      <c r="P31" s="43">
        <v>101</v>
      </c>
      <c r="Q31" s="43">
        <v>62</v>
      </c>
      <c r="R31" s="43">
        <v>94</v>
      </c>
    </row>
    <row r="32" spans="1:18" s="23" customFormat="1" ht="15" customHeight="1">
      <c r="A32" s="42" t="s">
        <v>248</v>
      </c>
      <c r="B32" s="51">
        <v>976</v>
      </c>
      <c r="C32" s="43">
        <v>35</v>
      </c>
      <c r="D32" s="43">
        <v>41</v>
      </c>
      <c r="E32" s="43">
        <v>82</v>
      </c>
      <c r="F32" s="43">
        <v>105</v>
      </c>
      <c r="G32" s="43">
        <v>14</v>
      </c>
      <c r="H32" s="43">
        <v>100</v>
      </c>
      <c r="I32" s="43">
        <v>44</v>
      </c>
      <c r="J32" s="43">
        <v>45</v>
      </c>
      <c r="K32" s="43">
        <v>9</v>
      </c>
      <c r="L32" s="43">
        <v>69</v>
      </c>
      <c r="M32" s="43">
        <v>77</v>
      </c>
      <c r="N32" s="43">
        <v>26</v>
      </c>
      <c r="O32" s="43">
        <v>72</v>
      </c>
      <c r="P32" s="43">
        <v>101</v>
      </c>
      <c r="Q32" s="43">
        <v>62</v>
      </c>
      <c r="R32" s="43">
        <v>94</v>
      </c>
    </row>
    <row r="33" spans="1:18" s="23" customFormat="1" ht="15" customHeight="1">
      <c r="A33" s="42" t="s">
        <v>249</v>
      </c>
      <c r="B33" s="51">
        <v>927</v>
      </c>
      <c r="C33" s="43">
        <v>35</v>
      </c>
      <c r="D33" s="43">
        <v>41</v>
      </c>
      <c r="E33" s="43">
        <v>63</v>
      </c>
      <c r="F33" s="43">
        <v>105</v>
      </c>
      <c r="G33" s="43">
        <v>14</v>
      </c>
      <c r="H33" s="43">
        <v>100</v>
      </c>
      <c r="I33" s="43">
        <v>44</v>
      </c>
      <c r="J33" s="43">
        <v>45</v>
      </c>
      <c r="K33" s="43">
        <v>9</v>
      </c>
      <c r="L33" s="43">
        <v>69</v>
      </c>
      <c r="M33" s="43">
        <v>77</v>
      </c>
      <c r="N33" s="43">
        <v>26</v>
      </c>
      <c r="O33" s="43">
        <v>72</v>
      </c>
      <c r="P33" s="43">
        <v>84</v>
      </c>
      <c r="Q33" s="43">
        <v>62</v>
      </c>
      <c r="R33" s="43">
        <v>81</v>
      </c>
    </row>
    <row r="34" spans="1:18" s="25" customFormat="1" ht="12.75" customHeight="1" thickBot="1">
      <c r="A34" s="48" t="s">
        <v>250</v>
      </c>
      <c r="B34" s="285">
        <v>873</v>
      </c>
      <c r="C34" s="285">
        <v>35</v>
      </c>
      <c r="D34" s="285">
        <v>41</v>
      </c>
      <c r="E34" s="285">
        <v>44</v>
      </c>
      <c r="F34" s="285">
        <v>111</v>
      </c>
      <c r="G34" s="285">
        <v>12</v>
      </c>
      <c r="H34" s="285">
        <v>100</v>
      </c>
      <c r="I34" s="285">
        <v>44</v>
      </c>
      <c r="J34" s="285">
        <v>45</v>
      </c>
      <c r="K34" s="285">
        <v>9</v>
      </c>
      <c r="L34" s="285">
        <v>70</v>
      </c>
      <c r="M34" s="285">
        <v>58</v>
      </c>
      <c r="N34" s="285">
        <v>26</v>
      </c>
      <c r="O34" s="285">
        <v>57</v>
      </c>
      <c r="P34" s="285">
        <v>84</v>
      </c>
      <c r="Q34" s="285">
        <v>63</v>
      </c>
      <c r="R34" s="285">
        <v>81</v>
      </c>
    </row>
    <row r="35" spans="1:18" s="25" customFormat="1" ht="12.75" customHeight="1">
      <c r="A35" s="26"/>
      <c r="B35" s="79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</row>
    <row r="36" spans="1:18" s="23" customFormat="1" ht="15" customHeight="1">
      <c r="A36" s="5" t="s">
        <v>251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s="23" customFormat="1" ht="15" customHeight="1" thickBot="1">
      <c r="A37" s="22"/>
      <c r="R37" s="93" t="s">
        <v>225</v>
      </c>
    </row>
    <row r="38" spans="1:18" s="23" customFormat="1" ht="15" customHeight="1">
      <c r="A38" s="37"/>
      <c r="B38" s="50" t="s">
        <v>0</v>
      </c>
      <c r="C38" s="38" t="s">
        <v>1</v>
      </c>
      <c r="D38" s="75" t="s">
        <v>2</v>
      </c>
      <c r="E38" s="75" t="s">
        <v>3</v>
      </c>
      <c r="F38" s="75" t="s">
        <v>4</v>
      </c>
      <c r="G38" s="75" t="s">
        <v>5</v>
      </c>
      <c r="H38" s="75" t="s">
        <v>6</v>
      </c>
      <c r="I38" s="38" t="s">
        <v>7</v>
      </c>
      <c r="J38" s="38" t="s">
        <v>8</v>
      </c>
      <c r="K38" s="75" t="s">
        <v>9</v>
      </c>
      <c r="L38" s="40" t="s">
        <v>10</v>
      </c>
      <c r="M38" s="75" t="s">
        <v>11</v>
      </c>
      <c r="N38" s="75" t="s">
        <v>12</v>
      </c>
      <c r="O38" s="75" t="s">
        <v>13</v>
      </c>
      <c r="P38" s="75" t="s">
        <v>14</v>
      </c>
      <c r="Q38" s="75" t="s">
        <v>15</v>
      </c>
      <c r="R38" s="38" t="s">
        <v>16</v>
      </c>
    </row>
    <row r="39" spans="1:18" s="23" customFormat="1" ht="15" customHeight="1">
      <c r="A39" s="41" t="s">
        <v>31</v>
      </c>
      <c r="B39" s="286">
        <v>1401</v>
      </c>
      <c r="C39" s="143">
        <v>120</v>
      </c>
      <c r="D39" s="143">
        <v>74</v>
      </c>
      <c r="E39" s="143">
        <v>87</v>
      </c>
      <c r="F39" s="143">
        <v>94</v>
      </c>
      <c r="G39" s="143">
        <v>137</v>
      </c>
      <c r="H39" s="143">
        <v>150</v>
      </c>
      <c r="I39" s="143">
        <v>79</v>
      </c>
      <c r="J39" s="143">
        <v>70</v>
      </c>
      <c r="K39" s="143">
        <v>38</v>
      </c>
      <c r="L39" s="143">
        <v>85</v>
      </c>
      <c r="M39" s="143">
        <v>48</v>
      </c>
      <c r="N39" s="143">
        <v>64</v>
      </c>
      <c r="O39" s="143">
        <v>69</v>
      </c>
      <c r="P39" s="143">
        <v>106</v>
      </c>
      <c r="Q39" s="143">
        <v>96</v>
      </c>
      <c r="R39" s="143">
        <v>84</v>
      </c>
    </row>
    <row r="40" spans="1:18" s="23" customFormat="1" ht="15" customHeight="1">
      <c r="A40" s="46" t="s">
        <v>32</v>
      </c>
      <c r="B40" s="287">
        <v>100</v>
      </c>
      <c r="C40" s="288">
        <v>8.5653104925053523</v>
      </c>
      <c r="D40" s="288">
        <v>5.2819414703783014</v>
      </c>
      <c r="E40" s="288">
        <v>6.209850107066381</v>
      </c>
      <c r="F40" s="288">
        <v>6.7094932191291941</v>
      </c>
      <c r="G40" s="288">
        <v>9.7787294789436103</v>
      </c>
      <c r="H40" s="288">
        <v>10.706638115631693</v>
      </c>
      <c r="I40" s="288">
        <v>5.6388294075660239</v>
      </c>
      <c r="J40" s="288">
        <v>4.9964311206281229</v>
      </c>
      <c r="K40" s="288">
        <v>2.7123483226266956</v>
      </c>
      <c r="L40" s="288">
        <v>6.0670949321912921</v>
      </c>
      <c r="M40" s="288">
        <v>3.4261241970021414</v>
      </c>
      <c r="N40" s="288">
        <v>4.5681655960028555</v>
      </c>
      <c r="O40" s="288">
        <v>4.925053533190578</v>
      </c>
      <c r="P40" s="288">
        <v>7.5660242683797287</v>
      </c>
      <c r="Q40" s="288">
        <v>6.8522483940042829</v>
      </c>
      <c r="R40" s="288">
        <v>5.9957173447537473</v>
      </c>
    </row>
    <row r="41" spans="1:18" s="27" customFormat="1" ht="15" customHeight="1">
      <c r="A41" s="42" t="s">
        <v>35</v>
      </c>
      <c r="B41" s="289">
        <v>5.9741767170854203</v>
      </c>
      <c r="C41" s="290">
        <v>6.9505986203061738</v>
      </c>
      <c r="D41" s="290">
        <v>8.1794166086370215</v>
      </c>
      <c r="E41" s="290">
        <v>5.4389957238240516</v>
      </c>
      <c r="F41" s="290">
        <v>6.1067115358379516</v>
      </c>
      <c r="G41" s="290">
        <v>9.3686744351441558</v>
      </c>
      <c r="H41" s="290">
        <v>13.837893688075425</v>
      </c>
      <c r="I41" s="290">
        <v>7.2458451040099794</v>
      </c>
      <c r="J41" s="290">
        <v>6.3788877042383145</v>
      </c>
      <c r="K41" s="290">
        <v>5.5792920172077114</v>
      </c>
      <c r="L41" s="290">
        <v>3.9288008837490929</v>
      </c>
      <c r="M41" s="290">
        <v>3.6367769064666438</v>
      </c>
      <c r="N41" s="290">
        <v>4.8498442745314971</v>
      </c>
      <c r="O41" s="290">
        <v>3.9281993475773258</v>
      </c>
      <c r="P41" s="290">
        <v>4.2893272635306019</v>
      </c>
      <c r="Q41" s="290">
        <v>5.9439780072813733</v>
      </c>
      <c r="R41" s="290">
        <v>5.1851531780668019</v>
      </c>
    </row>
    <row r="42" spans="1:18" s="27" customFormat="1" ht="15" customHeight="1">
      <c r="A42" s="42" t="s">
        <v>252</v>
      </c>
      <c r="B42" s="53">
        <v>1441</v>
      </c>
      <c r="C42" s="49">
        <v>126</v>
      </c>
      <c r="D42" s="49">
        <v>77</v>
      </c>
      <c r="E42" s="49">
        <v>97</v>
      </c>
      <c r="F42" s="49">
        <v>85</v>
      </c>
      <c r="G42" s="49">
        <v>124</v>
      </c>
      <c r="H42" s="49">
        <v>157</v>
      </c>
      <c r="I42" s="49">
        <v>77</v>
      </c>
      <c r="J42" s="49">
        <v>69</v>
      </c>
      <c r="K42" s="49">
        <v>37</v>
      </c>
      <c r="L42" s="49">
        <v>96</v>
      </c>
      <c r="M42" s="49">
        <v>56</v>
      </c>
      <c r="N42" s="49">
        <v>70</v>
      </c>
      <c r="O42" s="49">
        <v>65</v>
      </c>
      <c r="P42" s="49">
        <v>110</v>
      </c>
      <c r="Q42" s="49">
        <v>100</v>
      </c>
      <c r="R42" s="49">
        <v>95</v>
      </c>
    </row>
    <row r="43" spans="1:18" s="27" customFormat="1" ht="15" customHeight="1">
      <c r="A43" s="42" t="s">
        <v>253</v>
      </c>
      <c r="B43" s="53">
        <v>1467</v>
      </c>
      <c r="C43" s="49">
        <v>127</v>
      </c>
      <c r="D43" s="49">
        <v>85</v>
      </c>
      <c r="E43" s="49">
        <v>97</v>
      </c>
      <c r="F43" s="49">
        <v>88</v>
      </c>
      <c r="G43" s="49">
        <v>125</v>
      </c>
      <c r="H43" s="49">
        <v>165</v>
      </c>
      <c r="I43" s="49">
        <v>78</v>
      </c>
      <c r="J43" s="49">
        <v>68</v>
      </c>
      <c r="K43" s="49">
        <v>37</v>
      </c>
      <c r="L43" s="49">
        <v>95</v>
      </c>
      <c r="M43" s="49">
        <v>57</v>
      </c>
      <c r="N43" s="49">
        <v>71</v>
      </c>
      <c r="O43" s="49">
        <v>66</v>
      </c>
      <c r="P43" s="49">
        <v>110</v>
      </c>
      <c r="Q43" s="49">
        <v>103</v>
      </c>
      <c r="R43" s="49">
        <v>95</v>
      </c>
    </row>
    <row r="44" spans="1:18" s="27" customFormat="1" ht="15" customHeight="1">
      <c r="A44" s="42" t="s">
        <v>254</v>
      </c>
      <c r="B44" s="53">
        <v>1457</v>
      </c>
      <c r="C44" s="49">
        <v>124</v>
      </c>
      <c r="D44" s="49">
        <v>81</v>
      </c>
      <c r="E44" s="49">
        <v>98</v>
      </c>
      <c r="F44" s="49">
        <v>88</v>
      </c>
      <c r="G44" s="49">
        <v>131</v>
      </c>
      <c r="H44" s="49">
        <v>158</v>
      </c>
      <c r="I44" s="49">
        <v>78</v>
      </c>
      <c r="J44" s="49">
        <v>68</v>
      </c>
      <c r="K44" s="49">
        <v>37</v>
      </c>
      <c r="L44" s="49">
        <v>90</v>
      </c>
      <c r="M44" s="49">
        <v>56</v>
      </c>
      <c r="N44" s="49">
        <v>71</v>
      </c>
      <c r="O44" s="49">
        <v>65</v>
      </c>
      <c r="P44" s="49">
        <v>111</v>
      </c>
      <c r="Q44" s="49">
        <v>106</v>
      </c>
      <c r="R44" s="49">
        <v>95</v>
      </c>
    </row>
    <row r="45" spans="1:18" s="27" customFormat="1" ht="15" customHeight="1">
      <c r="A45" s="42" t="s">
        <v>255</v>
      </c>
      <c r="B45" s="53">
        <v>1464</v>
      </c>
      <c r="C45" s="49">
        <v>123</v>
      </c>
      <c r="D45" s="49">
        <v>81</v>
      </c>
      <c r="E45" s="49">
        <v>95</v>
      </c>
      <c r="F45" s="49">
        <v>90</v>
      </c>
      <c r="G45" s="49">
        <v>132</v>
      </c>
      <c r="H45" s="49">
        <v>157</v>
      </c>
      <c r="I45" s="49">
        <v>78</v>
      </c>
      <c r="J45" s="49">
        <v>71</v>
      </c>
      <c r="K45" s="49">
        <v>37</v>
      </c>
      <c r="L45" s="49">
        <v>92</v>
      </c>
      <c r="M45" s="49">
        <v>56</v>
      </c>
      <c r="N45" s="49">
        <v>69</v>
      </c>
      <c r="O45" s="49">
        <v>69</v>
      </c>
      <c r="P45" s="49">
        <v>111</v>
      </c>
      <c r="Q45" s="49">
        <v>107</v>
      </c>
      <c r="R45" s="49">
        <v>96</v>
      </c>
    </row>
    <row r="46" spans="1:18" s="27" customFormat="1" ht="15" customHeight="1">
      <c r="A46" s="42" t="s">
        <v>234</v>
      </c>
      <c r="B46" s="53">
        <v>1450</v>
      </c>
      <c r="C46" s="49">
        <v>124</v>
      </c>
      <c r="D46" s="49">
        <v>81</v>
      </c>
      <c r="E46" s="49">
        <v>93</v>
      </c>
      <c r="F46" s="49">
        <v>92</v>
      </c>
      <c r="G46" s="49">
        <v>129</v>
      </c>
      <c r="H46" s="49">
        <v>156</v>
      </c>
      <c r="I46" s="49">
        <v>76</v>
      </c>
      <c r="J46" s="49">
        <v>72</v>
      </c>
      <c r="K46" s="49">
        <v>36</v>
      </c>
      <c r="L46" s="49">
        <v>88</v>
      </c>
      <c r="M46" s="49">
        <v>57</v>
      </c>
      <c r="N46" s="49">
        <v>70</v>
      </c>
      <c r="O46" s="49">
        <v>68</v>
      </c>
      <c r="P46" s="49">
        <v>109</v>
      </c>
      <c r="Q46" s="49">
        <v>106</v>
      </c>
      <c r="R46" s="49">
        <v>93</v>
      </c>
    </row>
    <row r="47" spans="1:18" s="27" customFormat="1" ht="15" customHeight="1">
      <c r="A47" s="46" t="s">
        <v>235</v>
      </c>
      <c r="B47" s="91">
        <f>SUM(C47:R47)</f>
        <v>1419</v>
      </c>
      <c r="C47" s="49">
        <v>120</v>
      </c>
      <c r="D47" s="49">
        <v>81</v>
      </c>
      <c r="E47" s="49">
        <v>94</v>
      </c>
      <c r="F47" s="49">
        <v>90</v>
      </c>
      <c r="G47" s="49">
        <v>126</v>
      </c>
      <c r="H47" s="190">
        <v>159</v>
      </c>
      <c r="I47" s="49">
        <v>73</v>
      </c>
      <c r="J47" s="49">
        <v>68</v>
      </c>
      <c r="K47" s="49">
        <v>35</v>
      </c>
      <c r="L47" s="49">
        <v>86</v>
      </c>
      <c r="M47" s="49">
        <v>54</v>
      </c>
      <c r="N47" s="49">
        <v>68</v>
      </c>
      <c r="O47" s="49">
        <v>68</v>
      </c>
      <c r="P47" s="49">
        <v>104</v>
      </c>
      <c r="Q47" s="49">
        <v>103</v>
      </c>
      <c r="R47" s="49">
        <v>90</v>
      </c>
    </row>
    <row r="48" spans="1:18" s="27" customFormat="1" ht="15" customHeight="1">
      <c r="A48" s="46" t="s">
        <v>236</v>
      </c>
      <c r="B48" s="91">
        <v>1439</v>
      </c>
      <c r="C48" s="49">
        <v>122</v>
      </c>
      <c r="D48" s="49">
        <v>79</v>
      </c>
      <c r="E48" s="49">
        <v>94</v>
      </c>
      <c r="F48" s="49">
        <v>93</v>
      </c>
      <c r="G48" s="49">
        <v>129</v>
      </c>
      <c r="H48" s="190">
        <v>156</v>
      </c>
      <c r="I48" s="49">
        <v>79</v>
      </c>
      <c r="J48" s="49">
        <v>68</v>
      </c>
      <c r="K48" s="49">
        <v>35</v>
      </c>
      <c r="L48" s="49">
        <v>88</v>
      </c>
      <c r="M48" s="49">
        <v>58</v>
      </c>
      <c r="N48" s="49">
        <v>70</v>
      </c>
      <c r="O48" s="49">
        <v>66</v>
      </c>
      <c r="P48" s="49">
        <v>108</v>
      </c>
      <c r="Q48" s="49">
        <v>105</v>
      </c>
      <c r="R48" s="49">
        <v>89</v>
      </c>
    </row>
    <row r="49" spans="1:18" s="23" customFormat="1" ht="15" customHeight="1">
      <c r="A49" s="46" t="s">
        <v>237</v>
      </c>
      <c r="B49" s="52">
        <v>1446</v>
      </c>
      <c r="C49" s="43">
        <v>123</v>
      </c>
      <c r="D49" s="43">
        <v>77</v>
      </c>
      <c r="E49" s="43">
        <v>94</v>
      </c>
      <c r="F49" s="43">
        <v>95</v>
      </c>
      <c r="G49" s="43">
        <v>130</v>
      </c>
      <c r="H49" s="43">
        <v>158</v>
      </c>
      <c r="I49" s="43">
        <v>83</v>
      </c>
      <c r="J49" s="43">
        <v>69</v>
      </c>
      <c r="K49" s="43">
        <v>38</v>
      </c>
      <c r="L49" s="43">
        <v>86</v>
      </c>
      <c r="M49" s="43">
        <v>56</v>
      </c>
      <c r="N49" s="43">
        <v>68</v>
      </c>
      <c r="O49" s="43">
        <v>68</v>
      </c>
      <c r="P49" s="43">
        <v>108</v>
      </c>
      <c r="Q49" s="43">
        <v>105</v>
      </c>
      <c r="R49" s="43">
        <v>88</v>
      </c>
    </row>
    <row r="50" spans="1:18" s="23" customFormat="1" ht="15" customHeight="1">
      <c r="A50" s="46" t="s">
        <v>238</v>
      </c>
      <c r="B50" s="91">
        <v>1425</v>
      </c>
      <c r="C50" s="49">
        <v>123</v>
      </c>
      <c r="D50" s="49">
        <v>76</v>
      </c>
      <c r="E50" s="49">
        <v>90</v>
      </c>
      <c r="F50" s="49">
        <v>96</v>
      </c>
      <c r="G50" s="49">
        <v>134</v>
      </c>
      <c r="H50" s="193">
        <v>156</v>
      </c>
      <c r="I50" s="49">
        <v>83</v>
      </c>
      <c r="J50" s="49">
        <v>69</v>
      </c>
      <c r="K50" s="49">
        <v>38</v>
      </c>
      <c r="L50" s="49">
        <v>83</v>
      </c>
      <c r="M50" s="49">
        <v>55</v>
      </c>
      <c r="N50" s="49">
        <v>66</v>
      </c>
      <c r="O50" s="49">
        <v>68</v>
      </c>
      <c r="P50" s="49">
        <v>106</v>
      </c>
      <c r="Q50" s="49">
        <v>98</v>
      </c>
      <c r="R50" s="49">
        <v>84</v>
      </c>
    </row>
    <row r="51" spans="1:18" s="23" customFormat="1" ht="15" customHeight="1" thickBot="1">
      <c r="A51" s="44" t="s">
        <v>256</v>
      </c>
      <c r="B51" s="291">
        <v>1410</v>
      </c>
      <c r="C51" s="292">
        <v>120</v>
      </c>
      <c r="D51" s="292">
        <v>75</v>
      </c>
      <c r="E51" s="292">
        <v>90</v>
      </c>
      <c r="F51" s="292">
        <v>97</v>
      </c>
      <c r="G51" s="292">
        <v>135</v>
      </c>
      <c r="H51" s="292">
        <v>149</v>
      </c>
      <c r="I51" s="292">
        <v>79</v>
      </c>
      <c r="J51" s="292">
        <v>70</v>
      </c>
      <c r="K51" s="292">
        <v>39</v>
      </c>
      <c r="L51" s="292">
        <v>83</v>
      </c>
      <c r="M51" s="292">
        <v>50</v>
      </c>
      <c r="N51" s="292">
        <v>66</v>
      </c>
      <c r="O51" s="292">
        <v>70</v>
      </c>
      <c r="P51" s="292">
        <v>106</v>
      </c>
      <c r="Q51" s="292">
        <v>96</v>
      </c>
      <c r="R51" s="292">
        <v>85</v>
      </c>
    </row>
    <row r="52" spans="1:18" s="27" customFormat="1" ht="12.75" customHeight="1">
      <c r="A52" s="26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</row>
    <row r="53" spans="1:18" s="23" customFormat="1" ht="15" customHeight="1">
      <c r="A53" s="5" t="s">
        <v>257</v>
      </c>
      <c r="B53" s="78"/>
      <c r="C53" s="78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s="23" customFormat="1" ht="15" customHeight="1" thickBo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8"/>
      <c r="P54" s="22"/>
      <c r="Q54" s="22"/>
      <c r="R54" s="93" t="s">
        <v>225</v>
      </c>
    </row>
    <row r="55" spans="1:18" s="23" customFormat="1" ht="15" customHeight="1">
      <c r="A55" s="37"/>
      <c r="B55" s="50" t="s">
        <v>0</v>
      </c>
      <c r="C55" s="75" t="s">
        <v>1</v>
      </c>
      <c r="D55" s="75" t="s">
        <v>2</v>
      </c>
      <c r="E55" s="75" t="s">
        <v>3</v>
      </c>
      <c r="F55" s="75" t="s">
        <v>4</v>
      </c>
      <c r="G55" s="75" t="s">
        <v>5</v>
      </c>
      <c r="H55" s="75" t="s">
        <v>6</v>
      </c>
      <c r="I55" s="38" t="s">
        <v>7</v>
      </c>
      <c r="J55" s="38" t="s">
        <v>8</v>
      </c>
      <c r="K55" s="75" t="s">
        <v>9</v>
      </c>
      <c r="L55" s="75" t="s">
        <v>10</v>
      </c>
      <c r="M55" s="75" t="s">
        <v>11</v>
      </c>
      <c r="N55" s="75" t="s">
        <v>12</v>
      </c>
      <c r="O55" s="75" t="s">
        <v>13</v>
      </c>
      <c r="P55" s="75" t="s">
        <v>14</v>
      </c>
      <c r="Q55" s="75" t="s">
        <v>15</v>
      </c>
      <c r="R55" s="38" t="s">
        <v>16</v>
      </c>
    </row>
    <row r="56" spans="1:18" s="23" customFormat="1" ht="15" customHeight="1">
      <c r="A56" s="41" t="s">
        <v>31</v>
      </c>
      <c r="B56" s="188">
        <v>104</v>
      </c>
      <c r="C56" s="143">
        <v>11</v>
      </c>
      <c r="D56" s="143">
        <v>4</v>
      </c>
      <c r="E56" s="143">
        <v>8</v>
      </c>
      <c r="F56" s="143">
        <v>7</v>
      </c>
      <c r="G56" s="143">
        <v>2</v>
      </c>
      <c r="H56" s="49">
        <v>4</v>
      </c>
      <c r="I56" s="143">
        <v>8</v>
      </c>
      <c r="J56" s="143">
        <v>7</v>
      </c>
      <c r="K56" s="143">
        <v>3</v>
      </c>
      <c r="L56" s="49">
        <v>7</v>
      </c>
      <c r="M56" s="49" t="s">
        <v>70</v>
      </c>
      <c r="N56" s="143">
        <v>4</v>
      </c>
      <c r="O56" s="143">
        <v>11</v>
      </c>
      <c r="P56" s="143">
        <v>14</v>
      </c>
      <c r="Q56" s="143">
        <v>5</v>
      </c>
      <c r="R56" s="143">
        <v>9</v>
      </c>
    </row>
    <row r="57" spans="1:18" s="25" customFormat="1" ht="15" customHeight="1">
      <c r="A57" s="46" t="s">
        <v>32</v>
      </c>
      <c r="B57" s="293">
        <v>100</v>
      </c>
      <c r="C57" s="281">
        <v>10.576923076923077</v>
      </c>
      <c r="D57" s="281">
        <v>3.8461538461538463</v>
      </c>
      <c r="E57" s="281">
        <v>7.6923076923076925</v>
      </c>
      <c r="F57" s="281">
        <v>6.7307692307692308</v>
      </c>
      <c r="G57" s="281">
        <v>1.9230769230769231</v>
      </c>
      <c r="H57" s="281">
        <v>3.8461538461538463</v>
      </c>
      <c r="I57" s="281">
        <v>7.6923076923076925</v>
      </c>
      <c r="J57" s="281">
        <v>6.7307692307692308</v>
      </c>
      <c r="K57" s="281">
        <v>2.8846153846153846</v>
      </c>
      <c r="L57" s="281">
        <v>6.7307692307692308</v>
      </c>
      <c r="M57" s="281" t="s">
        <v>70</v>
      </c>
      <c r="N57" s="281">
        <v>3.8461538461538463</v>
      </c>
      <c r="O57" s="281">
        <v>10.576923076923077</v>
      </c>
      <c r="P57" s="281">
        <v>13.461538461538462</v>
      </c>
      <c r="Q57" s="281">
        <v>4.8076923076923084</v>
      </c>
      <c r="R57" s="281">
        <v>8.6538461538461533</v>
      </c>
    </row>
    <row r="58" spans="1:18" s="25" customFormat="1" ht="15" customHeight="1">
      <c r="A58" s="46" t="s">
        <v>33</v>
      </c>
      <c r="B58" s="52">
        <v>8</v>
      </c>
      <c r="C58" s="49">
        <v>2</v>
      </c>
      <c r="D58" s="49" t="s">
        <v>70</v>
      </c>
      <c r="E58" s="49">
        <v>1</v>
      </c>
      <c r="F58" s="49">
        <v>1</v>
      </c>
      <c r="G58" s="49" t="s">
        <v>70</v>
      </c>
      <c r="H58" s="49" t="s">
        <v>70</v>
      </c>
      <c r="I58" s="49" t="s">
        <v>70</v>
      </c>
      <c r="J58" s="49" t="s">
        <v>70</v>
      </c>
      <c r="K58" s="49" t="s">
        <v>70</v>
      </c>
      <c r="L58" s="49" t="s">
        <v>70</v>
      </c>
      <c r="M58" s="49" t="s">
        <v>70</v>
      </c>
      <c r="N58" s="49">
        <v>1</v>
      </c>
      <c r="O58" s="43">
        <v>0</v>
      </c>
      <c r="P58" s="43">
        <v>2</v>
      </c>
      <c r="Q58" s="43">
        <v>0</v>
      </c>
      <c r="R58" s="43">
        <v>1</v>
      </c>
    </row>
    <row r="59" spans="1:18" s="25" customFormat="1" ht="15" customHeight="1">
      <c r="A59" s="46" t="s">
        <v>34</v>
      </c>
      <c r="B59" s="52">
        <v>96</v>
      </c>
      <c r="C59" s="43">
        <v>9</v>
      </c>
      <c r="D59" s="43">
        <v>4</v>
      </c>
      <c r="E59" s="43">
        <v>7</v>
      </c>
      <c r="F59" s="43">
        <v>6</v>
      </c>
      <c r="G59" s="43">
        <v>2</v>
      </c>
      <c r="H59" s="49">
        <v>4</v>
      </c>
      <c r="I59" s="43">
        <v>8</v>
      </c>
      <c r="J59" s="43">
        <v>7</v>
      </c>
      <c r="K59" s="43">
        <v>3</v>
      </c>
      <c r="L59" s="49">
        <v>7</v>
      </c>
      <c r="M59" s="49" t="s">
        <v>70</v>
      </c>
      <c r="N59" s="43">
        <v>3</v>
      </c>
      <c r="O59" s="43">
        <v>11</v>
      </c>
      <c r="P59" s="43">
        <v>12</v>
      </c>
      <c r="Q59" s="43">
        <v>5</v>
      </c>
      <c r="R59" s="43">
        <v>8</v>
      </c>
    </row>
    <row r="60" spans="1:18" s="23" customFormat="1" ht="15" customHeight="1">
      <c r="A60" s="42" t="s">
        <v>252</v>
      </c>
      <c r="B60" s="52">
        <v>70</v>
      </c>
      <c r="C60" s="43">
        <v>5</v>
      </c>
      <c r="D60" s="43">
        <v>4</v>
      </c>
      <c r="E60" s="43">
        <v>3</v>
      </c>
      <c r="F60" s="43">
        <v>3</v>
      </c>
      <c r="G60" s="43">
        <v>1</v>
      </c>
      <c r="H60" s="43">
        <v>1</v>
      </c>
      <c r="I60" s="43">
        <v>2</v>
      </c>
      <c r="J60" s="43">
        <v>5</v>
      </c>
      <c r="K60" s="43">
        <v>4</v>
      </c>
      <c r="L60" s="43">
        <v>6</v>
      </c>
      <c r="M60" s="43">
        <v>2</v>
      </c>
      <c r="N60" s="43">
        <v>4</v>
      </c>
      <c r="O60" s="43">
        <v>7</v>
      </c>
      <c r="P60" s="43">
        <v>11</v>
      </c>
      <c r="Q60" s="43">
        <v>5</v>
      </c>
      <c r="R60" s="43">
        <v>7</v>
      </c>
    </row>
    <row r="61" spans="1:18" s="23" customFormat="1" ht="15" customHeight="1">
      <c r="A61" s="42" t="s">
        <v>253</v>
      </c>
      <c r="B61" s="52">
        <v>72</v>
      </c>
      <c r="C61" s="43">
        <v>5</v>
      </c>
      <c r="D61" s="43">
        <v>3</v>
      </c>
      <c r="E61" s="43">
        <v>4</v>
      </c>
      <c r="F61" s="43">
        <v>3</v>
      </c>
      <c r="G61" s="43">
        <v>1</v>
      </c>
      <c r="H61" s="43">
        <v>2</v>
      </c>
      <c r="I61" s="43">
        <v>3</v>
      </c>
      <c r="J61" s="43">
        <v>5</v>
      </c>
      <c r="K61" s="43">
        <v>4</v>
      </c>
      <c r="L61" s="43">
        <v>6</v>
      </c>
      <c r="M61" s="43">
        <v>2</v>
      </c>
      <c r="N61" s="43">
        <v>4</v>
      </c>
      <c r="O61" s="43">
        <v>7</v>
      </c>
      <c r="P61" s="43">
        <v>11</v>
      </c>
      <c r="Q61" s="43">
        <v>5</v>
      </c>
      <c r="R61" s="43">
        <v>7</v>
      </c>
    </row>
    <row r="62" spans="1:18" s="23" customFormat="1" ht="15" customHeight="1">
      <c r="A62" s="42" t="s">
        <v>254</v>
      </c>
      <c r="B62" s="52">
        <v>75</v>
      </c>
      <c r="C62" s="43">
        <v>6</v>
      </c>
      <c r="D62" s="43">
        <v>2</v>
      </c>
      <c r="E62" s="43">
        <v>5</v>
      </c>
      <c r="F62" s="43">
        <v>4</v>
      </c>
      <c r="G62" s="43">
        <v>1</v>
      </c>
      <c r="H62" s="43">
        <v>2</v>
      </c>
      <c r="I62" s="43">
        <v>3</v>
      </c>
      <c r="J62" s="43">
        <v>3</v>
      </c>
      <c r="K62" s="43">
        <v>4</v>
      </c>
      <c r="L62" s="43">
        <v>6</v>
      </c>
      <c r="M62" s="43">
        <v>1</v>
      </c>
      <c r="N62" s="43">
        <v>5</v>
      </c>
      <c r="O62" s="43">
        <v>10</v>
      </c>
      <c r="P62" s="43">
        <v>11</v>
      </c>
      <c r="Q62" s="43">
        <v>5</v>
      </c>
      <c r="R62" s="43">
        <v>7</v>
      </c>
    </row>
    <row r="63" spans="1:18" s="23" customFormat="1" ht="15" customHeight="1">
      <c r="A63" s="42" t="s">
        <v>255</v>
      </c>
      <c r="B63" s="51">
        <v>81</v>
      </c>
      <c r="C63" s="43">
        <v>8</v>
      </c>
      <c r="D63" s="43">
        <v>4</v>
      </c>
      <c r="E63" s="43">
        <v>5</v>
      </c>
      <c r="F63" s="43">
        <v>4</v>
      </c>
      <c r="G63" s="43">
        <v>2</v>
      </c>
      <c r="H63" s="43">
        <v>1</v>
      </c>
      <c r="I63" s="43">
        <v>3</v>
      </c>
      <c r="J63" s="43">
        <v>5</v>
      </c>
      <c r="K63" s="43">
        <v>4</v>
      </c>
      <c r="L63" s="43">
        <v>6</v>
      </c>
      <c r="M63" s="43">
        <v>1</v>
      </c>
      <c r="N63" s="43">
        <v>5</v>
      </c>
      <c r="O63" s="43">
        <v>9</v>
      </c>
      <c r="P63" s="43">
        <v>12</v>
      </c>
      <c r="Q63" s="43">
        <v>6</v>
      </c>
      <c r="R63" s="43">
        <v>6</v>
      </c>
    </row>
    <row r="64" spans="1:18" s="23" customFormat="1" ht="15" customHeight="1">
      <c r="A64" s="42" t="s">
        <v>234</v>
      </c>
      <c r="B64" s="51">
        <v>78</v>
      </c>
      <c r="C64" s="43">
        <v>8</v>
      </c>
      <c r="D64" s="43">
        <v>3</v>
      </c>
      <c r="E64" s="43">
        <v>5</v>
      </c>
      <c r="F64" s="43">
        <v>4</v>
      </c>
      <c r="G64" s="43">
        <v>2</v>
      </c>
      <c r="H64" s="43">
        <v>1</v>
      </c>
      <c r="I64" s="43">
        <v>3</v>
      </c>
      <c r="J64" s="43">
        <v>5</v>
      </c>
      <c r="K64" s="43">
        <v>4</v>
      </c>
      <c r="L64" s="43">
        <v>5</v>
      </c>
      <c r="M64" s="49">
        <v>0</v>
      </c>
      <c r="N64" s="43">
        <v>5</v>
      </c>
      <c r="O64" s="43">
        <v>8</v>
      </c>
      <c r="P64" s="43">
        <v>12</v>
      </c>
      <c r="Q64" s="43">
        <v>6</v>
      </c>
      <c r="R64" s="43">
        <v>7</v>
      </c>
    </row>
    <row r="65" spans="1:18" s="23" customFormat="1" ht="15" customHeight="1">
      <c r="A65" s="42" t="s">
        <v>235</v>
      </c>
      <c r="B65" s="92">
        <v>84</v>
      </c>
      <c r="C65" s="191">
        <v>8</v>
      </c>
      <c r="D65" s="191">
        <v>3</v>
      </c>
      <c r="E65" s="191">
        <v>6</v>
      </c>
      <c r="F65" s="191">
        <v>5</v>
      </c>
      <c r="G65" s="191">
        <v>2</v>
      </c>
      <c r="H65" s="191">
        <v>2</v>
      </c>
      <c r="I65" s="191">
        <v>5</v>
      </c>
      <c r="J65" s="191">
        <v>5</v>
      </c>
      <c r="K65" s="191">
        <v>5</v>
      </c>
      <c r="L65" s="191">
        <v>4</v>
      </c>
      <c r="M65" s="191">
        <v>0</v>
      </c>
      <c r="N65" s="191">
        <v>3</v>
      </c>
      <c r="O65" s="191">
        <v>10</v>
      </c>
      <c r="P65" s="191">
        <v>12</v>
      </c>
      <c r="Q65" s="191">
        <v>7</v>
      </c>
      <c r="R65" s="191">
        <v>7</v>
      </c>
    </row>
    <row r="66" spans="1:18" s="23" customFormat="1" ht="15" customHeight="1">
      <c r="A66" s="42" t="s">
        <v>236</v>
      </c>
      <c r="B66" s="92">
        <v>87</v>
      </c>
      <c r="C66" s="191">
        <v>8</v>
      </c>
      <c r="D66" s="191">
        <v>4</v>
      </c>
      <c r="E66" s="191">
        <v>6</v>
      </c>
      <c r="F66" s="191">
        <v>5</v>
      </c>
      <c r="G66" s="191">
        <v>2</v>
      </c>
      <c r="H66" s="191">
        <v>2</v>
      </c>
      <c r="I66" s="191">
        <v>5</v>
      </c>
      <c r="J66" s="191">
        <v>5</v>
      </c>
      <c r="K66" s="191">
        <v>6</v>
      </c>
      <c r="L66" s="191">
        <v>4</v>
      </c>
      <c r="M66" s="191">
        <v>0</v>
      </c>
      <c r="N66" s="191">
        <v>3</v>
      </c>
      <c r="O66" s="191">
        <v>10</v>
      </c>
      <c r="P66" s="191">
        <v>12</v>
      </c>
      <c r="Q66" s="191">
        <v>7</v>
      </c>
      <c r="R66" s="191">
        <v>8</v>
      </c>
    </row>
    <row r="67" spans="1:18" s="23" customFormat="1" ht="15" customHeight="1">
      <c r="A67" s="42" t="s">
        <v>237</v>
      </c>
      <c r="B67" s="51">
        <v>94</v>
      </c>
      <c r="C67" s="43">
        <v>9</v>
      </c>
      <c r="D67" s="43">
        <v>5</v>
      </c>
      <c r="E67" s="43">
        <v>6</v>
      </c>
      <c r="F67" s="43">
        <v>7</v>
      </c>
      <c r="G67" s="43">
        <v>2</v>
      </c>
      <c r="H67" s="43">
        <v>3</v>
      </c>
      <c r="I67" s="43">
        <v>5</v>
      </c>
      <c r="J67" s="43">
        <v>6</v>
      </c>
      <c r="K67" s="43">
        <v>5</v>
      </c>
      <c r="L67" s="43">
        <v>4</v>
      </c>
      <c r="M67" s="43">
        <v>0</v>
      </c>
      <c r="N67" s="43">
        <v>5</v>
      </c>
      <c r="O67" s="43">
        <v>9</v>
      </c>
      <c r="P67" s="43">
        <v>14</v>
      </c>
      <c r="Q67" s="43">
        <v>6</v>
      </c>
      <c r="R67" s="43">
        <v>8</v>
      </c>
    </row>
    <row r="68" spans="1:18" s="23" customFormat="1" ht="15" customHeight="1">
      <c r="A68" s="42" t="s">
        <v>238</v>
      </c>
      <c r="B68" s="51">
        <v>93</v>
      </c>
      <c r="C68" s="43">
        <v>9</v>
      </c>
      <c r="D68" s="43">
        <v>5</v>
      </c>
      <c r="E68" s="43">
        <v>6</v>
      </c>
      <c r="F68" s="43">
        <v>7</v>
      </c>
      <c r="G68" s="43">
        <v>2</v>
      </c>
      <c r="H68" s="43">
        <v>3</v>
      </c>
      <c r="I68" s="43">
        <v>6</v>
      </c>
      <c r="J68" s="43">
        <v>6</v>
      </c>
      <c r="K68" s="43">
        <v>4</v>
      </c>
      <c r="L68" s="43">
        <v>5</v>
      </c>
      <c r="M68" s="49">
        <v>0</v>
      </c>
      <c r="N68" s="43">
        <v>5</v>
      </c>
      <c r="O68" s="43">
        <v>9</v>
      </c>
      <c r="P68" s="43">
        <v>13</v>
      </c>
      <c r="Q68" s="43">
        <v>5</v>
      </c>
      <c r="R68" s="43">
        <v>8</v>
      </c>
    </row>
    <row r="69" spans="1:18" s="23" customFormat="1" ht="15" customHeight="1" thickBot="1">
      <c r="A69" s="48" t="s">
        <v>256</v>
      </c>
      <c r="B69" s="294">
        <v>98</v>
      </c>
      <c r="C69" s="292">
        <v>10</v>
      </c>
      <c r="D69" s="292">
        <v>6</v>
      </c>
      <c r="E69" s="292">
        <v>8</v>
      </c>
      <c r="F69" s="292">
        <v>6</v>
      </c>
      <c r="G69" s="292">
        <v>1</v>
      </c>
      <c r="H69" s="292">
        <v>3</v>
      </c>
      <c r="I69" s="292">
        <v>7</v>
      </c>
      <c r="J69" s="292">
        <v>6</v>
      </c>
      <c r="K69" s="292">
        <v>4</v>
      </c>
      <c r="L69" s="292">
        <v>5</v>
      </c>
      <c r="M69" s="292" t="s">
        <v>70</v>
      </c>
      <c r="N69" s="292">
        <v>5</v>
      </c>
      <c r="O69" s="292">
        <v>10</v>
      </c>
      <c r="P69" s="292">
        <v>15</v>
      </c>
      <c r="Q69" s="292">
        <v>4</v>
      </c>
      <c r="R69" s="292">
        <v>8</v>
      </c>
    </row>
    <row r="70" spans="1:18" s="23" customFormat="1" ht="12.7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1:18" s="23" customFormat="1" ht="15" customHeight="1">
      <c r="A71" s="5" t="s">
        <v>258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</row>
    <row r="72" spans="1:18" s="23" customFormat="1" ht="15" customHeight="1" thickBo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8"/>
      <c r="P72" s="22"/>
      <c r="Q72" s="22"/>
      <c r="R72" s="93" t="s">
        <v>225</v>
      </c>
    </row>
    <row r="73" spans="1:18" s="23" customFormat="1" ht="15" customHeight="1">
      <c r="A73" s="37"/>
      <c r="B73" s="50" t="s">
        <v>0</v>
      </c>
      <c r="C73" s="38" t="s">
        <v>1</v>
      </c>
      <c r="D73" s="75" t="s">
        <v>2</v>
      </c>
      <c r="E73" s="75" t="s">
        <v>3</v>
      </c>
      <c r="F73" s="75" t="s">
        <v>4</v>
      </c>
      <c r="G73" s="75" t="s">
        <v>5</v>
      </c>
      <c r="H73" s="75" t="s">
        <v>6</v>
      </c>
      <c r="I73" s="38" t="s">
        <v>7</v>
      </c>
      <c r="J73" s="38" t="s">
        <v>8</v>
      </c>
      <c r="K73" s="75" t="s">
        <v>9</v>
      </c>
      <c r="L73" s="75" t="s">
        <v>10</v>
      </c>
      <c r="M73" s="75" t="s">
        <v>11</v>
      </c>
      <c r="N73" s="75" t="s">
        <v>12</v>
      </c>
      <c r="O73" s="75" t="s">
        <v>13</v>
      </c>
      <c r="P73" s="75" t="s">
        <v>14</v>
      </c>
      <c r="Q73" s="75" t="s">
        <v>15</v>
      </c>
      <c r="R73" s="38" t="s">
        <v>16</v>
      </c>
    </row>
    <row r="74" spans="1:18" s="23" customFormat="1" ht="15" customHeight="1">
      <c r="A74" s="41" t="s">
        <v>57</v>
      </c>
      <c r="B74" s="295">
        <v>2793</v>
      </c>
      <c r="C74" s="143">
        <v>239</v>
      </c>
      <c r="D74" s="143">
        <v>148</v>
      </c>
      <c r="E74" s="143">
        <v>159</v>
      </c>
      <c r="F74" s="143">
        <v>166</v>
      </c>
      <c r="G74" s="143">
        <v>234</v>
      </c>
      <c r="H74" s="143">
        <v>303</v>
      </c>
      <c r="I74" s="143">
        <v>174</v>
      </c>
      <c r="J74" s="143">
        <v>151</v>
      </c>
      <c r="K74" s="143">
        <v>104</v>
      </c>
      <c r="L74" s="143">
        <v>221</v>
      </c>
      <c r="M74" s="143">
        <v>72</v>
      </c>
      <c r="N74" s="143">
        <v>141</v>
      </c>
      <c r="O74" s="143">
        <v>154</v>
      </c>
      <c r="P74" s="143">
        <v>175</v>
      </c>
      <c r="Q74" s="143">
        <v>196</v>
      </c>
      <c r="R74" s="296">
        <v>156</v>
      </c>
    </row>
    <row r="75" spans="1:18" s="23" customFormat="1" ht="15" customHeight="1">
      <c r="A75" s="46" t="s">
        <v>58</v>
      </c>
      <c r="B75" s="293">
        <v>100</v>
      </c>
      <c r="C75" s="297">
        <v>8.5571070533476554</v>
      </c>
      <c r="D75" s="297">
        <v>5.2989616899391336</v>
      </c>
      <c r="E75" s="297">
        <v>5.692803437164339</v>
      </c>
      <c r="F75" s="297">
        <v>5.9434300035803789</v>
      </c>
      <c r="G75" s="297">
        <v>8.3780880773361979</v>
      </c>
      <c r="H75" s="297">
        <v>10.848549946294307</v>
      </c>
      <c r="I75" s="297">
        <v>6.2298603651987108</v>
      </c>
      <c r="J75" s="297">
        <v>5.406373075546008</v>
      </c>
      <c r="K75" s="297">
        <v>3.7235947010383104</v>
      </c>
      <c r="L75" s="297">
        <v>7.9126387397064084</v>
      </c>
      <c r="M75" s="297">
        <v>2.5778732545649841</v>
      </c>
      <c r="N75" s="297">
        <v>5.0483351235230938</v>
      </c>
      <c r="O75" s="297">
        <v>5.5137844611528823</v>
      </c>
      <c r="P75" s="297">
        <v>6.2656641604010019</v>
      </c>
      <c r="Q75" s="297">
        <v>7.0175438596491224</v>
      </c>
      <c r="R75" s="297">
        <v>5.5853920515574655</v>
      </c>
    </row>
    <row r="76" spans="1:18" s="23" customFormat="1" ht="15" customHeight="1">
      <c r="A76" s="42" t="s">
        <v>226</v>
      </c>
      <c r="B76" s="51">
        <v>2503</v>
      </c>
      <c r="C76" s="43">
        <v>207</v>
      </c>
      <c r="D76" s="43">
        <v>123</v>
      </c>
      <c r="E76" s="43">
        <v>147</v>
      </c>
      <c r="F76" s="43">
        <v>139</v>
      </c>
      <c r="G76" s="43">
        <v>226</v>
      </c>
      <c r="H76" s="43">
        <v>261</v>
      </c>
      <c r="I76" s="43">
        <v>154</v>
      </c>
      <c r="J76" s="43">
        <v>148</v>
      </c>
      <c r="K76" s="43">
        <v>95</v>
      </c>
      <c r="L76" s="43">
        <v>194</v>
      </c>
      <c r="M76" s="43">
        <v>78</v>
      </c>
      <c r="N76" s="43">
        <v>156</v>
      </c>
      <c r="O76" s="43">
        <v>116</v>
      </c>
      <c r="P76" s="43">
        <v>163</v>
      </c>
      <c r="Q76" s="43">
        <v>177</v>
      </c>
      <c r="R76" s="43">
        <v>119</v>
      </c>
    </row>
    <row r="77" spans="1:18" s="23" customFormat="1" ht="15" customHeight="1">
      <c r="A77" s="42" t="s">
        <v>228</v>
      </c>
      <c r="B77" s="51">
        <v>2575</v>
      </c>
      <c r="C77" s="43">
        <v>217</v>
      </c>
      <c r="D77" s="43">
        <v>124</v>
      </c>
      <c r="E77" s="43">
        <v>157</v>
      </c>
      <c r="F77" s="43">
        <v>143</v>
      </c>
      <c r="G77" s="43">
        <v>228</v>
      </c>
      <c r="H77" s="43">
        <v>273</v>
      </c>
      <c r="I77" s="43">
        <v>158</v>
      </c>
      <c r="J77" s="43">
        <v>153</v>
      </c>
      <c r="K77" s="43">
        <v>97</v>
      </c>
      <c r="L77" s="43">
        <v>199</v>
      </c>
      <c r="M77" s="43">
        <v>79</v>
      </c>
      <c r="N77" s="43">
        <v>156</v>
      </c>
      <c r="O77" s="43">
        <v>121</v>
      </c>
      <c r="P77" s="43">
        <v>164</v>
      </c>
      <c r="Q77" s="43">
        <v>181</v>
      </c>
      <c r="R77" s="43">
        <v>125</v>
      </c>
    </row>
    <row r="78" spans="1:18" s="23" customFormat="1" ht="15" customHeight="1">
      <c r="A78" s="42" t="s">
        <v>230</v>
      </c>
      <c r="B78" s="51">
        <v>2620</v>
      </c>
      <c r="C78" s="43">
        <v>218</v>
      </c>
      <c r="D78" s="43">
        <v>127</v>
      </c>
      <c r="E78" s="43">
        <v>169</v>
      </c>
      <c r="F78" s="43">
        <v>148</v>
      </c>
      <c r="G78" s="43">
        <v>224</v>
      </c>
      <c r="H78" s="43">
        <v>269</v>
      </c>
      <c r="I78" s="43">
        <v>172</v>
      </c>
      <c r="J78" s="43">
        <v>156</v>
      </c>
      <c r="K78" s="43">
        <v>93</v>
      </c>
      <c r="L78" s="43">
        <v>208</v>
      </c>
      <c r="M78" s="43">
        <v>79</v>
      </c>
      <c r="N78" s="43">
        <v>155</v>
      </c>
      <c r="O78" s="43">
        <v>123</v>
      </c>
      <c r="P78" s="43">
        <v>169</v>
      </c>
      <c r="Q78" s="43">
        <v>180</v>
      </c>
      <c r="R78" s="43">
        <v>130</v>
      </c>
    </row>
    <row r="79" spans="1:18" s="23" customFormat="1" ht="15" customHeight="1">
      <c r="A79" s="42" t="s">
        <v>232</v>
      </c>
      <c r="B79" s="51">
        <v>2596</v>
      </c>
      <c r="C79" s="43">
        <v>219</v>
      </c>
      <c r="D79" s="43">
        <v>135</v>
      </c>
      <c r="E79" s="43">
        <v>164</v>
      </c>
      <c r="F79" s="43">
        <v>151</v>
      </c>
      <c r="G79" s="43">
        <v>223</v>
      </c>
      <c r="H79" s="43">
        <v>265</v>
      </c>
      <c r="I79" s="43">
        <v>163</v>
      </c>
      <c r="J79" s="43">
        <v>155</v>
      </c>
      <c r="K79" s="43">
        <v>91</v>
      </c>
      <c r="L79" s="43">
        <v>210</v>
      </c>
      <c r="M79" s="43">
        <v>78</v>
      </c>
      <c r="N79" s="43">
        <v>151</v>
      </c>
      <c r="O79" s="43">
        <v>127</v>
      </c>
      <c r="P79" s="43">
        <v>158</v>
      </c>
      <c r="Q79" s="43">
        <v>175</v>
      </c>
      <c r="R79" s="43">
        <v>131</v>
      </c>
    </row>
    <row r="80" spans="1:18" s="23" customFormat="1" ht="15" customHeight="1">
      <c r="A80" s="42" t="s">
        <v>234</v>
      </c>
      <c r="B80" s="51">
        <v>2619</v>
      </c>
      <c r="C80" s="43">
        <v>232</v>
      </c>
      <c r="D80" s="43">
        <v>134</v>
      </c>
      <c r="E80" s="43">
        <v>170</v>
      </c>
      <c r="F80" s="43">
        <v>150</v>
      </c>
      <c r="G80" s="43">
        <v>217</v>
      </c>
      <c r="H80" s="43">
        <v>274</v>
      </c>
      <c r="I80" s="43">
        <v>163</v>
      </c>
      <c r="J80" s="43">
        <v>158</v>
      </c>
      <c r="K80" s="43">
        <v>87</v>
      </c>
      <c r="L80" s="43">
        <v>199</v>
      </c>
      <c r="M80" s="43">
        <v>79</v>
      </c>
      <c r="N80" s="43">
        <v>149</v>
      </c>
      <c r="O80" s="43">
        <v>128</v>
      </c>
      <c r="P80" s="43">
        <v>163</v>
      </c>
      <c r="Q80" s="43">
        <v>179</v>
      </c>
      <c r="R80" s="43">
        <v>137</v>
      </c>
    </row>
    <row r="81" spans="1:18" s="23" customFormat="1" ht="15" customHeight="1">
      <c r="A81" s="42" t="s">
        <v>235</v>
      </c>
      <c r="B81" s="51">
        <v>2606</v>
      </c>
      <c r="C81" s="43">
        <v>227</v>
      </c>
      <c r="D81" s="43">
        <v>136</v>
      </c>
      <c r="E81" s="43">
        <v>172</v>
      </c>
      <c r="F81" s="43">
        <v>143</v>
      </c>
      <c r="G81" s="43">
        <v>216</v>
      </c>
      <c r="H81" s="43">
        <v>279</v>
      </c>
      <c r="I81" s="43">
        <v>161</v>
      </c>
      <c r="J81" s="43">
        <v>154</v>
      </c>
      <c r="K81" s="43">
        <v>91</v>
      </c>
      <c r="L81" s="43">
        <v>195</v>
      </c>
      <c r="M81" s="43">
        <v>76</v>
      </c>
      <c r="N81" s="43">
        <v>149</v>
      </c>
      <c r="O81" s="43">
        <v>128</v>
      </c>
      <c r="P81" s="43">
        <v>163</v>
      </c>
      <c r="Q81" s="43">
        <v>179</v>
      </c>
      <c r="R81" s="43">
        <v>137</v>
      </c>
    </row>
    <row r="82" spans="1:18" s="23" customFormat="1" ht="15" customHeight="1">
      <c r="A82" s="42" t="s">
        <v>236</v>
      </c>
      <c r="B82" s="51">
        <v>2647</v>
      </c>
      <c r="C82" s="43">
        <v>232</v>
      </c>
      <c r="D82" s="43">
        <v>140</v>
      </c>
      <c r="E82" s="43">
        <v>173</v>
      </c>
      <c r="F82" s="43">
        <v>145</v>
      </c>
      <c r="G82" s="43">
        <v>218</v>
      </c>
      <c r="H82" s="43">
        <v>284</v>
      </c>
      <c r="I82" s="43">
        <v>161</v>
      </c>
      <c r="J82" s="43">
        <v>158</v>
      </c>
      <c r="K82" s="43">
        <v>96</v>
      </c>
      <c r="L82" s="43">
        <v>201</v>
      </c>
      <c r="M82" s="43">
        <v>71</v>
      </c>
      <c r="N82" s="43">
        <v>143</v>
      </c>
      <c r="O82" s="43">
        <v>130</v>
      </c>
      <c r="P82" s="43">
        <v>166</v>
      </c>
      <c r="Q82" s="43">
        <v>188</v>
      </c>
      <c r="R82" s="43">
        <v>141</v>
      </c>
    </row>
    <row r="83" spans="1:18" s="23" customFormat="1" ht="15" customHeight="1">
      <c r="A83" s="42" t="s">
        <v>237</v>
      </c>
      <c r="B83" s="51">
        <v>2669</v>
      </c>
      <c r="C83" s="43">
        <v>235</v>
      </c>
      <c r="D83" s="43">
        <v>137</v>
      </c>
      <c r="E83" s="43">
        <v>168</v>
      </c>
      <c r="F83" s="43">
        <v>153</v>
      </c>
      <c r="G83" s="43">
        <v>218</v>
      </c>
      <c r="H83" s="43">
        <v>286</v>
      </c>
      <c r="I83" s="43">
        <v>162</v>
      </c>
      <c r="J83" s="43">
        <v>154</v>
      </c>
      <c r="K83" s="43">
        <v>97</v>
      </c>
      <c r="L83" s="43">
        <v>204</v>
      </c>
      <c r="M83" s="43">
        <v>72</v>
      </c>
      <c r="N83" s="43">
        <v>144</v>
      </c>
      <c r="O83" s="43">
        <v>135</v>
      </c>
      <c r="P83" s="43">
        <v>173</v>
      </c>
      <c r="Q83" s="43">
        <v>181</v>
      </c>
      <c r="R83" s="43">
        <v>150</v>
      </c>
    </row>
    <row r="84" spans="1:18" s="23" customFormat="1" ht="15" customHeight="1">
      <c r="A84" s="42" t="s">
        <v>238</v>
      </c>
      <c r="B84" s="51">
        <v>2697</v>
      </c>
      <c r="C84" s="43">
        <v>234</v>
      </c>
      <c r="D84" s="43">
        <v>141</v>
      </c>
      <c r="E84" s="43">
        <v>165</v>
      </c>
      <c r="F84" s="43">
        <v>156</v>
      </c>
      <c r="G84" s="43">
        <v>217</v>
      </c>
      <c r="H84" s="43">
        <v>292</v>
      </c>
      <c r="I84" s="43">
        <v>167</v>
      </c>
      <c r="J84" s="43">
        <v>149</v>
      </c>
      <c r="K84" s="43">
        <v>101</v>
      </c>
      <c r="L84" s="43">
        <v>212</v>
      </c>
      <c r="M84" s="43">
        <v>74</v>
      </c>
      <c r="N84" s="43">
        <v>141</v>
      </c>
      <c r="O84" s="43">
        <v>140</v>
      </c>
      <c r="P84" s="43">
        <v>168</v>
      </c>
      <c r="Q84" s="43">
        <v>190</v>
      </c>
      <c r="R84" s="43">
        <v>150</v>
      </c>
    </row>
    <row r="85" spans="1:18" s="23" customFormat="1" ht="15" customHeight="1" thickBot="1">
      <c r="A85" s="48" t="s">
        <v>256</v>
      </c>
      <c r="B85" s="294">
        <v>2734</v>
      </c>
      <c r="C85" s="292">
        <v>235</v>
      </c>
      <c r="D85" s="292">
        <v>137</v>
      </c>
      <c r="E85" s="292">
        <v>159</v>
      </c>
      <c r="F85" s="292">
        <v>160</v>
      </c>
      <c r="G85" s="292">
        <v>230</v>
      </c>
      <c r="H85" s="292">
        <v>300</v>
      </c>
      <c r="I85" s="292">
        <v>170</v>
      </c>
      <c r="J85" s="292">
        <v>149</v>
      </c>
      <c r="K85" s="292">
        <v>102</v>
      </c>
      <c r="L85" s="292">
        <v>216</v>
      </c>
      <c r="M85" s="292">
        <v>71</v>
      </c>
      <c r="N85" s="292">
        <v>143</v>
      </c>
      <c r="O85" s="292">
        <v>148</v>
      </c>
      <c r="P85" s="292">
        <v>171</v>
      </c>
      <c r="Q85" s="292">
        <v>189</v>
      </c>
      <c r="R85" s="292">
        <v>154</v>
      </c>
    </row>
    <row r="86" spans="1:18" s="23" customFormat="1" ht="12.75" customHeight="1">
      <c r="A86" s="26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</row>
    <row r="87" spans="1:18" ht="15" customHeight="1">
      <c r="A87" s="4" t="s">
        <v>259</v>
      </c>
      <c r="N87" s="30"/>
      <c r="O87" s="30"/>
      <c r="P87" s="30"/>
      <c r="Q87" s="30"/>
      <c r="R87" s="31"/>
    </row>
    <row r="88" spans="1:18" ht="15" customHeight="1" thickBot="1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3"/>
      <c r="N88" s="33"/>
      <c r="O88" s="33"/>
      <c r="P88" s="33"/>
      <c r="Q88" s="33"/>
      <c r="R88" s="93" t="s">
        <v>225</v>
      </c>
    </row>
    <row r="89" spans="1:18" ht="15" customHeight="1">
      <c r="A89" s="63"/>
      <c r="B89" s="60" t="s">
        <v>0</v>
      </c>
      <c r="C89" s="54" t="s">
        <v>1</v>
      </c>
      <c r="D89" s="55" t="s">
        <v>2</v>
      </c>
      <c r="E89" s="55" t="s">
        <v>3</v>
      </c>
      <c r="F89" s="55" t="s">
        <v>4</v>
      </c>
      <c r="G89" s="55" t="s">
        <v>5</v>
      </c>
      <c r="H89" s="55" t="s">
        <v>6</v>
      </c>
      <c r="I89" s="38" t="s">
        <v>7</v>
      </c>
      <c r="J89" s="55" t="s">
        <v>8</v>
      </c>
      <c r="K89" s="56" t="s">
        <v>9</v>
      </c>
      <c r="L89" s="55" t="s">
        <v>10</v>
      </c>
      <c r="M89" s="55" t="s">
        <v>11</v>
      </c>
      <c r="N89" s="55" t="s">
        <v>12</v>
      </c>
      <c r="O89" s="55" t="s">
        <v>13</v>
      </c>
      <c r="P89" s="55" t="s">
        <v>14</v>
      </c>
      <c r="Q89" s="55" t="s">
        <v>15</v>
      </c>
      <c r="R89" s="54" t="s">
        <v>16</v>
      </c>
    </row>
    <row r="90" spans="1:18" s="34" customFormat="1" ht="15" customHeight="1">
      <c r="A90" s="180" t="s">
        <v>31</v>
      </c>
      <c r="B90" s="188">
        <v>840</v>
      </c>
      <c r="C90" s="143">
        <v>65</v>
      </c>
      <c r="D90" s="143">
        <v>37</v>
      </c>
      <c r="E90" s="143">
        <v>65</v>
      </c>
      <c r="F90" s="143">
        <v>67</v>
      </c>
      <c r="G90" s="143">
        <v>75</v>
      </c>
      <c r="H90" s="143">
        <v>54</v>
      </c>
      <c r="I90" s="143">
        <v>44</v>
      </c>
      <c r="J90" s="143">
        <v>37</v>
      </c>
      <c r="K90" s="143">
        <v>27</v>
      </c>
      <c r="L90" s="143">
        <v>71</v>
      </c>
      <c r="M90" s="143">
        <v>38</v>
      </c>
      <c r="N90" s="143">
        <v>40</v>
      </c>
      <c r="O90" s="143">
        <v>47</v>
      </c>
      <c r="P90" s="143">
        <v>65</v>
      </c>
      <c r="Q90" s="143">
        <v>59</v>
      </c>
      <c r="R90" s="143">
        <v>49</v>
      </c>
    </row>
    <row r="91" spans="1:18" s="34" customFormat="1" ht="15" customHeight="1">
      <c r="A91" s="181" t="s">
        <v>32</v>
      </c>
      <c r="B91" s="298">
        <v>100</v>
      </c>
      <c r="C91" s="299">
        <v>7.7380952380952381</v>
      </c>
      <c r="D91" s="299">
        <v>4.4047619047619051</v>
      </c>
      <c r="E91" s="299">
        <v>7.7380952380952381</v>
      </c>
      <c r="F91" s="299">
        <v>7.9761904761904754</v>
      </c>
      <c r="G91" s="299">
        <v>8.9285714285714288</v>
      </c>
      <c r="H91" s="299">
        <v>6.4285714285714279</v>
      </c>
      <c r="I91" s="299">
        <v>5.2380952380952381</v>
      </c>
      <c r="J91" s="299">
        <v>4.4047619047619051</v>
      </c>
      <c r="K91" s="299">
        <v>3.214285714285714</v>
      </c>
      <c r="L91" s="299">
        <v>8.4523809523809526</v>
      </c>
      <c r="M91" s="299">
        <v>4.5238095238095237</v>
      </c>
      <c r="N91" s="299">
        <v>4.7619047619047619</v>
      </c>
      <c r="O91" s="299">
        <v>5.5952380952380958</v>
      </c>
      <c r="P91" s="299">
        <v>7.7380952380952381</v>
      </c>
      <c r="Q91" s="299">
        <v>7.0238095238095237</v>
      </c>
      <c r="R91" s="299">
        <v>5.833333333333333</v>
      </c>
    </row>
    <row r="92" spans="1:18" s="34" customFormat="1" ht="15" customHeight="1">
      <c r="A92" s="59" t="s">
        <v>226</v>
      </c>
      <c r="B92" s="61">
        <v>852</v>
      </c>
      <c r="C92" s="58">
        <v>52</v>
      </c>
      <c r="D92" s="58">
        <v>37</v>
      </c>
      <c r="E92" s="58">
        <v>74</v>
      </c>
      <c r="F92" s="58">
        <v>66</v>
      </c>
      <c r="G92" s="58">
        <v>81</v>
      </c>
      <c r="H92" s="58">
        <v>48</v>
      </c>
      <c r="I92" s="58">
        <v>43</v>
      </c>
      <c r="J92" s="58">
        <v>42</v>
      </c>
      <c r="K92" s="58">
        <v>29</v>
      </c>
      <c r="L92" s="58">
        <v>72</v>
      </c>
      <c r="M92" s="58">
        <v>40</v>
      </c>
      <c r="N92" s="58">
        <v>56</v>
      </c>
      <c r="O92" s="58">
        <v>42</v>
      </c>
      <c r="P92" s="58">
        <v>68</v>
      </c>
      <c r="Q92" s="58">
        <v>56</v>
      </c>
      <c r="R92" s="58">
        <v>46</v>
      </c>
    </row>
    <row r="93" spans="1:18" s="34" customFormat="1" ht="15" customHeight="1">
      <c r="A93" s="59" t="s">
        <v>228</v>
      </c>
      <c r="B93" s="62">
        <v>858</v>
      </c>
      <c r="C93" s="58">
        <v>56</v>
      </c>
      <c r="D93" s="58">
        <v>38</v>
      </c>
      <c r="E93" s="58">
        <v>75</v>
      </c>
      <c r="F93" s="58">
        <v>70</v>
      </c>
      <c r="G93" s="58">
        <v>76</v>
      </c>
      <c r="H93" s="58">
        <v>50</v>
      </c>
      <c r="I93" s="58">
        <v>44</v>
      </c>
      <c r="J93" s="58">
        <v>42</v>
      </c>
      <c r="K93" s="58">
        <v>29</v>
      </c>
      <c r="L93" s="58">
        <v>71</v>
      </c>
      <c r="M93" s="58">
        <v>38</v>
      </c>
      <c r="N93" s="58">
        <v>54</v>
      </c>
      <c r="O93" s="58">
        <v>41</v>
      </c>
      <c r="P93" s="58">
        <v>70</v>
      </c>
      <c r="Q93" s="58">
        <v>57</v>
      </c>
      <c r="R93" s="58">
        <v>47</v>
      </c>
    </row>
    <row r="94" spans="1:18" s="34" customFormat="1" ht="15" customHeight="1">
      <c r="A94" s="59" t="s">
        <v>230</v>
      </c>
      <c r="B94" s="62">
        <v>875</v>
      </c>
      <c r="C94" s="58">
        <v>54</v>
      </c>
      <c r="D94" s="58">
        <v>39</v>
      </c>
      <c r="E94" s="58">
        <v>77</v>
      </c>
      <c r="F94" s="58">
        <v>71</v>
      </c>
      <c r="G94" s="58">
        <v>76</v>
      </c>
      <c r="H94" s="58">
        <v>53</v>
      </c>
      <c r="I94" s="58">
        <v>47</v>
      </c>
      <c r="J94" s="58">
        <v>41</v>
      </c>
      <c r="K94" s="58">
        <v>30</v>
      </c>
      <c r="L94" s="58">
        <v>77</v>
      </c>
      <c r="M94" s="58">
        <v>40</v>
      </c>
      <c r="N94" s="58">
        <v>50</v>
      </c>
      <c r="O94" s="58">
        <v>45</v>
      </c>
      <c r="P94" s="58">
        <v>71</v>
      </c>
      <c r="Q94" s="58">
        <v>57</v>
      </c>
      <c r="R94" s="58">
        <v>47</v>
      </c>
    </row>
    <row r="95" spans="1:18" s="34" customFormat="1" ht="15" customHeight="1">
      <c r="A95" s="42" t="s">
        <v>232</v>
      </c>
      <c r="B95" s="51">
        <v>869</v>
      </c>
      <c r="C95" s="43">
        <v>59</v>
      </c>
      <c r="D95" s="43">
        <v>38</v>
      </c>
      <c r="E95" s="43">
        <v>76</v>
      </c>
      <c r="F95" s="43">
        <v>69</v>
      </c>
      <c r="G95" s="43">
        <v>75</v>
      </c>
      <c r="H95" s="43">
        <v>55</v>
      </c>
      <c r="I95" s="43">
        <v>45</v>
      </c>
      <c r="J95" s="43">
        <v>42</v>
      </c>
      <c r="K95" s="43">
        <v>29</v>
      </c>
      <c r="L95" s="43">
        <v>77</v>
      </c>
      <c r="M95" s="43">
        <v>38</v>
      </c>
      <c r="N95" s="43">
        <v>49</v>
      </c>
      <c r="O95" s="43">
        <v>43</v>
      </c>
      <c r="P95" s="43">
        <v>68</v>
      </c>
      <c r="Q95" s="43">
        <v>58</v>
      </c>
      <c r="R95" s="43">
        <v>48</v>
      </c>
    </row>
    <row r="96" spans="1:18" s="34" customFormat="1" ht="15" customHeight="1">
      <c r="A96" s="42" t="s">
        <v>234</v>
      </c>
      <c r="B96" s="51">
        <v>850</v>
      </c>
      <c r="C96" s="43">
        <v>61</v>
      </c>
      <c r="D96" s="43">
        <v>39</v>
      </c>
      <c r="E96" s="43">
        <v>75</v>
      </c>
      <c r="F96" s="43">
        <v>67</v>
      </c>
      <c r="G96" s="43">
        <v>74</v>
      </c>
      <c r="H96" s="43">
        <v>52</v>
      </c>
      <c r="I96" s="43">
        <v>45</v>
      </c>
      <c r="J96" s="43">
        <v>42</v>
      </c>
      <c r="K96" s="43">
        <v>26</v>
      </c>
      <c r="L96" s="43">
        <v>76</v>
      </c>
      <c r="M96" s="43">
        <v>37</v>
      </c>
      <c r="N96" s="43">
        <v>47</v>
      </c>
      <c r="O96" s="43">
        <v>42</v>
      </c>
      <c r="P96" s="43">
        <v>67</v>
      </c>
      <c r="Q96" s="43">
        <v>53</v>
      </c>
      <c r="R96" s="43">
        <v>47</v>
      </c>
    </row>
    <row r="97" spans="1:18" s="34" customFormat="1" ht="15" customHeight="1">
      <c r="A97" s="42" t="s">
        <v>235</v>
      </c>
      <c r="B97" s="61">
        <f>SUM(C97:R97)</f>
        <v>850</v>
      </c>
      <c r="C97" s="58">
        <v>65</v>
      </c>
      <c r="D97" s="58">
        <v>38</v>
      </c>
      <c r="E97" s="58">
        <v>72</v>
      </c>
      <c r="F97" s="58">
        <v>67</v>
      </c>
      <c r="G97" s="58">
        <v>73</v>
      </c>
      <c r="H97" s="58">
        <v>53</v>
      </c>
      <c r="I97" s="58">
        <v>43</v>
      </c>
      <c r="J97" s="58">
        <v>41</v>
      </c>
      <c r="K97" s="58">
        <v>27</v>
      </c>
      <c r="L97" s="58">
        <v>72</v>
      </c>
      <c r="M97" s="58">
        <v>35</v>
      </c>
      <c r="N97" s="58">
        <v>48</v>
      </c>
      <c r="O97" s="58">
        <v>45</v>
      </c>
      <c r="P97" s="58">
        <v>69</v>
      </c>
      <c r="Q97" s="58">
        <v>54</v>
      </c>
      <c r="R97" s="58">
        <v>48</v>
      </c>
    </row>
    <row r="98" spans="1:18" s="34" customFormat="1" ht="15" customHeight="1">
      <c r="A98" s="42" t="s">
        <v>236</v>
      </c>
      <c r="B98" s="61">
        <v>850</v>
      </c>
      <c r="C98" s="58">
        <v>65</v>
      </c>
      <c r="D98" s="58">
        <v>39</v>
      </c>
      <c r="E98" s="58">
        <v>73</v>
      </c>
      <c r="F98" s="58">
        <v>67</v>
      </c>
      <c r="G98" s="58">
        <v>75</v>
      </c>
      <c r="H98" s="58">
        <v>45</v>
      </c>
      <c r="I98" s="58">
        <v>43</v>
      </c>
      <c r="J98" s="58">
        <v>41</v>
      </c>
      <c r="K98" s="58">
        <v>29</v>
      </c>
      <c r="L98" s="58">
        <v>74</v>
      </c>
      <c r="M98" s="58">
        <v>37</v>
      </c>
      <c r="N98" s="58">
        <v>46</v>
      </c>
      <c r="O98" s="58">
        <v>42</v>
      </c>
      <c r="P98" s="58">
        <v>70</v>
      </c>
      <c r="Q98" s="58">
        <v>55</v>
      </c>
      <c r="R98" s="58">
        <v>49</v>
      </c>
    </row>
    <row r="99" spans="1:18" s="23" customFormat="1" ht="15" customHeight="1">
      <c r="A99" s="42" t="s">
        <v>237</v>
      </c>
      <c r="B99" s="51">
        <v>863</v>
      </c>
      <c r="C99" s="43">
        <v>67</v>
      </c>
      <c r="D99" s="43">
        <v>42</v>
      </c>
      <c r="E99" s="43">
        <v>72</v>
      </c>
      <c r="F99" s="43">
        <v>69</v>
      </c>
      <c r="G99" s="43">
        <v>77</v>
      </c>
      <c r="H99" s="43">
        <v>48</v>
      </c>
      <c r="I99" s="43">
        <v>49</v>
      </c>
      <c r="J99" s="43">
        <v>41</v>
      </c>
      <c r="K99" s="43">
        <v>28</v>
      </c>
      <c r="L99" s="43">
        <v>74</v>
      </c>
      <c r="M99" s="43">
        <v>36</v>
      </c>
      <c r="N99" s="43">
        <v>42</v>
      </c>
      <c r="O99" s="43">
        <v>44</v>
      </c>
      <c r="P99" s="43">
        <v>69</v>
      </c>
      <c r="Q99" s="43">
        <v>55</v>
      </c>
      <c r="R99" s="43">
        <v>50</v>
      </c>
    </row>
    <row r="100" spans="1:18" s="23" customFormat="1" ht="15" customHeight="1">
      <c r="A100" s="42" t="s">
        <v>238</v>
      </c>
      <c r="B100" s="62">
        <v>857</v>
      </c>
      <c r="C100" s="58">
        <v>67</v>
      </c>
      <c r="D100" s="58">
        <v>40</v>
      </c>
      <c r="E100" s="58">
        <v>72</v>
      </c>
      <c r="F100" s="58">
        <v>71</v>
      </c>
      <c r="G100" s="58">
        <v>77</v>
      </c>
      <c r="H100" s="58">
        <v>48</v>
      </c>
      <c r="I100" s="58">
        <v>47</v>
      </c>
      <c r="J100" s="58">
        <v>36</v>
      </c>
      <c r="K100" s="58">
        <v>27</v>
      </c>
      <c r="L100" s="58">
        <v>73</v>
      </c>
      <c r="M100" s="58">
        <v>36</v>
      </c>
      <c r="N100" s="58">
        <v>41</v>
      </c>
      <c r="O100" s="58">
        <v>44</v>
      </c>
      <c r="P100" s="58">
        <v>68</v>
      </c>
      <c r="Q100" s="58">
        <v>59</v>
      </c>
      <c r="R100" s="58">
        <v>51</v>
      </c>
    </row>
    <row r="101" spans="1:18" s="23" customFormat="1" ht="15" customHeight="1" thickBot="1">
      <c r="A101" s="48" t="s">
        <v>256</v>
      </c>
      <c r="B101" s="300">
        <v>848</v>
      </c>
      <c r="C101" s="9">
        <v>66</v>
      </c>
      <c r="D101" s="9">
        <v>39</v>
      </c>
      <c r="E101" s="9">
        <v>68</v>
      </c>
      <c r="F101" s="9">
        <v>70</v>
      </c>
      <c r="G101" s="9">
        <v>76</v>
      </c>
      <c r="H101" s="9">
        <v>49</v>
      </c>
      <c r="I101" s="9">
        <v>46</v>
      </c>
      <c r="J101" s="9">
        <v>37</v>
      </c>
      <c r="K101" s="9">
        <v>27</v>
      </c>
      <c r="L101" s="9">
        <v>71</v>
      </c>
      <c r="M101" s="9">
        <v>37</v>
      </c>
      <c r="N101" s="9">
        <v>41</v>
      </c>
      <c r="O101" s="9">
        <v>46</v>
      </c>
      <c r="P101" s="9">
        <v>66</v>
      </c>
      <c r="Q101" s="9">
        <v>58</v>
      </c>
      <c r="R101" s="9">
        <v>51</v>
      </c>
    </row>
    <row r="102" spans="1:18" s="34" customFormat="1" ht="12.75" customHeight="1">
      <c r="A102" s="35"/>
    </row>
    <row r="103" spans="1:18" ht="15" customHeight="1">
      <c r="A103" s="4" t="s">
        <v>260</v>
      </c>
      <c r="N103" s="30"/>
      <c r="O103" s="30"/>
      <c r="P103" s="30"/>
      <c r="Q103" s="30"/>
      <c r="R103" s="31"/>
    </row>
    <row r="104" spans="1:18" ht="15" customHeight="1" thickBot="1">
      <c r="A104" s="32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3"/>
      <c r="N104" s="33"/>
      <c r="O104" s="33"/>
      <c r="P104" s="33"/>
      <c r="Q104" s="33"/>
      <c r="R104" s="93" t="s">
        <v>225</v>
      </c>
    </row>
    <row r="105" spans="1:18" ht="15" customHeight="1">
      <c r="A105" s="63"/>
      <c r="B105" s="60" t="s">
        <v>0</v>
      </c>
      <c r="C105" s="54" t="s">
        <v>1</v>
      </c>
      <c r="D105" s="55" t="s">
        <v>2</v>
      </c>
      <c r="E105" s="55" t="s">
        <v>3</v>
      </c>
      <c r="F105" s="55" t="s">
        <v>4</v>
      </c>
      <c r="G105" s="55" t="s">
        <v>5</v>
      </c>
      <c r="H105" s="55" t="s">
        <v>6</v>
      </c>
      <c r="I105" s="38" t="s">
        <v>7</v>
      </c>
      <c r="J105" s="55" t="s">
        <v>8</v>
      </c>
      <c r="K105" s="56" t="s">
        <v>9</v>
      </c>
      <c r="L105" s="55" t="s">
        <v>10</v>
      </c>
      <c r="M105" s="55" t="s">
        <v>11</v>
      </c>
      <c r="N105" s="55" t="s">
        <v>12</v>
      </c>
      <c r="O105" s="55" t="s">
        <v>13</v>
      </c>
      <c r="P105" s="55" t="s">
        <v>14</v>
      </c>
      <c r="Q105" s="55" t="s">
        <v>15</v>
      </c>
      <c r="R105" s="54" t="s">
        <v>16</v>
      </c>
    </row>
    <row r="106" spans="1:18" s="34" customFormat="1" ht="15" customHeight="1">
      <c r="A106" s="180" t="s">
        <v>31</v>
      </c>
      <c r="B106" s="62">
        <v>3</v>
      </c>
      <c r="C106" s="58">
        <v>0</v>
      </c>
      <c r="D106" s="58">
        <v>0</v>
      </c>
      <c r="E106" s="58">
        <v>1</v>
      </c>
      <c r="F106" s="58">
        <v>0</v>
      </c>
      <c r="G106" s="58">
        <v>1</v>
      </c>
      <c r="H106" s="58">
        <v>1</v>
      </c>
      <c r="I106" s="58">
        <v>0</v>
      </c>
      <c r="J106" s="58">
        <v>0</v>
      </c>
      <c r="K106" s="58">
        <v>0</v>
      </c>
      <c r="L106" s="58">
        <v>0</v>
      </c>
      <c r="M106" s="58">
        <v>0</v>
      </c>
      <c r="N106" s="58">
        <v>0</v>
      </c>
      <c r="O106" s="58">
        <v>0</v>
      </c>
      <c r="P106" s="58">
        <v>0</v>
      </c>
      <c r="Q106" s="58">
        <v>0</v>
      </c>
      <c r="R106" s="58">
        <v>0</v>
      </c>
    </row>
    <row r="107" spans="1:18" s="34" customFormat="1" ht="15" customHeight="1">
      <c r="A107" s="59" t="s">
        <v>32</v>
      </c>
      <c r="B107" s="298">
        <f>SUM(C107:R107)</f>
        <v>99.999999999999986</v>
      </c>
      <c r="C107" s="301">
        <f>C106/$B$106*100</f>
        <v>0</v>
      </c>
      <c r="D107" s="301">
        <f t="shared" ref="D107:R107" si="0">D106/$B$106*100</f>
        <v>0</v>
      </c>
      <c r="E107" s="301">
        <v>33.333333333333329</v>
      </c>
      <c r="F107" s="301">
        <v>0</v>
      </c>
      <c r="G107" s="301">
        <v>33.333333333333329</v>
      </c>
      <c r="H107" s="301">
        <v>33.333333333333329</v>
      </c>
      <c r="I107" s="301">
        <f t="shared" si="0"/>
        <v>0</v>
      </c>
      <c r="J107" s="301">
        <f t="shared" si="0"/>
        <v>0</v>
      </c>
      <c r="K107" s="301">
        <f t="shared" si="0"/>
        <v>0</v>
      </c>
      <c r="L107" s="301">
        <f t="shared" si="0"/>
        <v>0</v>
      </c>
      <c r="M107" s="301">
        <f t="shared" si="0"/>
        <v>0</v>
      </c>
      <c r="N107" s="301">
        <f t="shared" si="0"/>
        <v>0</v>
      </c>
      <c r="O107" s="301">
        <f t="shared" si="0"/>
        <v>0</v>
      </c>
      <c r="P107" s="301">
        <f t="shared" si="0"/>
        <v>0</v>
      </c>
      <c r="Q107" s="301">
        <f t="shared" si="0"/>
        <v>0</v>
      </c>
      <c r="R107" s="301">
        <f t="shared" si="0"/>
        <v>0</v>
      </c>
    </row>
    <row r="108" spans="1:18" s="34" customFormat="1" ht="15" customHeight="1">
      <c r="A108" s="59" t="s">
        <v>226</v>
      </c>
      <c r="B108" s="61">
        <v>4</v>
      </c>
      <c r="C108" s="64">
        <v>0</v>
      </c>
      <c r="D108" s="64">
        <v>0</v>
      </c>
      <c r="E108" s="64">
        <v>2</v>
      </c>
      <c r="F108" s="64">
        <v>0</v>
      </c>
      <c r="G108" s="64">
        <v>1</v>
      </c>
      <c r="H108" s="64">
        <v>1</v>
      </c>
      <c r="I108" s="64">
        <v>0</v>
      </c>
      <c r="J108" s="64">
        <v>0</v>
      </c>
      <c r="K108" s="64">
        <v>0</v>
      </c>
      <c r="L108" s="64">
        <v>0</v>
      </c>
      <c r="M108" s="64">
        <v>0</v>
      </c>
      <c r="N108" s="64">
        <v>0</v>
      </c>
      <c r="O108" s="64">
        <v>0</v>
      </c>
      <c r="P108" s="64">
        <v>0</v>
      </c>
      <c r="Q108" s="64">
        <v>0</v>
      </c>
      <c r="R108" s="64">
        <v>0</v>
      </c>
    </row>
    <row r="109" spans="1:18" s="34" customFormat="1" ht="15" customHeight="1">
      <c r="A109" s="59" t="s">
        <v>228</v>
      </c>
      <c r="B109" s="61">
        <v>4</v>
      </c>
      <c r="C109" s="64">
        <v>0</v>
      </c>
      <c r="D109" s="64">
        <v>0</v>
      </c>
      <c r="E109" s="64">
        <v>2</v>
      </c>
      <c r="F109" s="64">
        <v>0</v>
      </c>
      <c r="G109" s="64">
        <v>1</v>
      </c>
      <c r="H109" s="64">
        <v>1</v>
      </c>
      <c r="I109" s="64">
        <v>0</v>
      </c>
      <c r="J109" s="64">
        <v>0</v>
      </c>
      <c r="K109" s="64">
        <v>0</v>
      </c>
      <c r="L109" s="64">
        <v>0</v>
      </c>
      <c r="M109" s="64">
        <v>0</v>
      </c>
      <c r="N109" s="64">
        <v>0</v>
      </c>
      <c r="O109" s="64">
        <v>0</v>
      </c>
      <c r="P109" s="64">
        <v>0</v>
      </c>
      <c r="Q109" s="64">
        <v>0</v>
      </c>
      <c r="R109" s="64">
        <v>0</v>
      </c>
    </row>
    <row r="110" spans="1:18" s="34" customFormat="1" ht="15" customHeight="1">
      <c r="A110" s="59" t="s">
        <v>230</v>
      </c>
      <c r="B110" s="61">
        <v>4</v>
      </c>
      <c r="C110" s="64">
        <v>0</v>
      </c>
      <c r="D110" s="64">
        <v>0</v>
      </c>
      <c r="E110" s="64">
        <v>2</v>
      </c>
      <c r="F110" s="64">
        <v>0</v>
      </c>
      <c r="G110" s="64">
        <v>1</v>
      </c>
      <c r="H110" s="64">
        <v>1</v>
      </c>
      <c r="I110" s="64">
        <v>0</v>
      </c>
      <c r="J110" s="64">
        <v>0</v>
      </c>
      <c r="K110" s="64">
        <v>0</v>
      </c>
      <c r="L110" s="64">
        <v>0</v>
      </c>
      <c r="M110" s="64">
        <v>0</v>
      </c>
      <c r="N110" s="64">
        <v>0</v>
      </c>
      <c r="O110" s="64">
        <v>0</v>
      </c>
      <c r="P110" s="64">
        <v>0</v>
      </c>
      <c r="Q110" s="64">
        <v>0</v>
      </c>
      <c r="R110" s="64">
        <v>0</v>
      </c>
    </row>
    <row r="111" spans="1:18" s="34" customFormat="1" ht="15" customHeight="1">
      <c r="A111" s="42" t="s">
        <v>232</v>
      </c>
      <c r="B111" s="51">
        <v>3</v>
      </c>
      <c r="C111" s="49">
        <v>0</v>
      </c>
      <c r="D111" s="49">
        <v>0</v>
      </c>
      <c r="E111" s="49">
        <v>1</v>
      </c>
      <c r="F111" s="49">
        <v>0</v>
      </c>
      <c r="G111" s="49">
        <v>1</v>
      </c>
      <c r="H111" s="49">
        <v>1</v>
      </c>
      <c r="I111" s="49">
        <v>0</v>
      </c>
      <c r="J111" s="49">
        <v>0</v>
      </c>
      <c r="K111" s="49">
        <v>0</v>
      </c>
      <c r="L111" s="49">
        <v>0</v>
      </c>
      <c r="M111" s="49">
        <v>0</v>
      </c>
      <c r="N111" s="49">
        <v>0</v>
      </c>
      <c r="O111" s="49">
        <v>0</v>
      </c>
      <c r="P111" s="49">
        <v>0</v>
      </c>
      <c r="Q111" s="49">
        <v>0</v>
      </c>
      <c r="R111" s="49">
        <v>0</v>
      </c>
    </row>
    <row r="112" spans="1:18" ht="15" customHeight="1">
      <c r="A112" s="42" t="s">
        <v>234</v>
      </c>
      <c r="B112" s="51">
        <v>3</v>
      </c>
      <c r="C112" s="49">
        <v>0</v>
      </c>
      <c r="D112" s="49">
        <v>0</v>
      </c>
      <c r="E112" s="49">
        <v>1</v>
      </c>
      <c r="F112" s="49">
        <v>0</v>
      </c>
      <c r="G112" s="49">
        <v>1</v>
      </c>
      <c r="H112" s="49">
        <v>1</v>
      </c>
      <c r="I112" s="49">
        <v>0</v>
      </c>
      <c r="J112" s="49">
        <v>0</v>
      </c>
      <c r="K112" s="49">
        <v>0</v>
      </c>
      <c r="L112" s="49">
        <v>0</v>
      </c>
      <c r="M112" s="49">
        <v>0</v>
      </c>
      <c r="N112" s="49">
        <v>0</v>
      </c>
      <c r="O112" s="49">
        <v>0</v>
      </c>
      <c r="P112" s="49">
        <v>0</v>
      </c>
      <c r="Q112" s="49">
        <v>0</v>
      </c>
      <c r="R112" s="49">
        <v>0</v>
      </c>
    </row>
    <row r="113" spans="1:18" ht="15" customHeight="1">
      <c r="A113" s="42" t="s">
        <v>235</v>
      </c>
      <c r="B113" s="61">
        <f>SUM(C113:R113)</f>
        <v>3</v>
      </c>
      <c r="C113" s="64">
        <v>0</v>
      </c>
      <c r="D113" s="64">
        <v>0</v>
      </c>
      <c r="E113" s="64">
        <v>1</v>
      </c>
      <c r="F113" s="64">
        <v>0</v>
      </c>
      <c r="G113" s="64">
        <v>1</v>
      </c>
      <c r="H113" s="64">
        <v>1</v>
      </c>
      <c r="I113" s="64">
        <v>0</v>
      </c>
      <c r="J113" s="64">
        <v>0</v>
      </c>
      <c r="K113" s="64">
        <v>0</v>
      </c>
      <c r="L113" s="64">
        <v>0</v>
      </c>
      <c r="M113" s="64">
        <v>0</v>
      </c>
      <c r="N113" s="64">
        <v>0</v>
      </c>
      <c r="O113" s="64">
        <v>0</v>
      </c>
      <c r="P113" s="64">
        <v>0</v>
      </c>
      <c r="Q113" s="64">
        <v>0</v>
      </c>
      <c r="R113" s="64">
        <v>0</v>
      </c>
    </row>
    <row r="114" spans="1:18" ht="15" customHeight="1">
      <c r="A114" s="42" t="s">
        <v>236</v>
      </c>
      <c r="B114" s="61">
        <f>SUM(C114:R114)</f>
        <v>3</v>
      </c>
      <c r="C114" s="64">
        <v>0</v>
      </c>
      <c r="D114" s="64">
        <v>0</v>
      </c>
      <c r="E114" s="64">
        <v>1</v>
      </c>
      <c r="F114" s="64">
        <v>0</v>
      </c>
      <c r="G114" s="64">
        <v>1</v>
      </c>
      <c r="H114" s="64">
        <v>1</v>
      </c>
      <c r="I114" s="64">
        <v>0</v>
      </c>
      <c r="J114" s="64">
        <v>0</v>
      </c>
      <c r="K114" s="64">
        <v>0</v>
      </c>
      <c r="L114" s="64">
        <v>0</v>
      </c>
      <c r="M114" s="64">
        <v>0</v>
      </c>
      <c r="N114" s="64">
        <v>0</v>
      </c>
      <c r="O114" s="64">
        <v>0</v>
      </c>
      <c r="P114" s="64">
        <v>0</v>
      </c>
      <c r="Q114" s="64">
        <v>0</v>
      </c>
      <c r="R114" s="64">
        <v>0</v>
      </c>
    </row>
    <row r="115" spans="1:18" s="23" customFormat="1" ht="15" customHeight="1">
      <c r="A115" s="42" t="s">
        <v>237</v>
      </c>
      <c r="B115" s="51">
        <v>3</v>
      </c>
      <c r="C115" s="43">
        <v>0</v>
      </c>
      <c r="D115" s="43">
        <v>0</v>
      </c>
      <c r="E115" s="43">
        <v>1</v>
      </c>
      <c r="F115" s="43">
        <v>0</v>
      </c>
      <c r="G115" s="43">
        <v>1</v>
      </c>
      <c r="H115" s="43">
        <v>1</v>
      </c>
      <c r="I115" s="43">
        <v>0</v>
      </c>
      <c r="J115" s="43">
        <v>0</v>
      </c>
      <c r="K115" s="43">
        <v>0</v>
      </c>
      <c r="L115" s="43">
        <v>0</v>
      </c>
      <c r="M115" s="43">
        <v>0</v>
      </c>
      <c r="N115" s="43">
        <v>0</v>
      </c>
      <c r="O115" s="43">
        <v>0</v>
      </c>
      <c r="P115" s="43">
        <v>0</v>
      </c>
      <c r="Q115" s="43">
        <v>0</v>
      </c>
      <c r="R115" s="43">
        <v>0</v>
      </c>
    </row>
    <row r="116" spans="1:18" s="23" customFormat="1" ht="15" customHeight="1">
      <c r="A116" s="42" t="s">
        <v>238</v>
      </c>
      <c r="B116" s="62">
        <v>3</v>
      </c>
      <c r="C116" s="58">
        <v>0</v>
      </c>
      <c r="D116" s="58">
        <v>0</v>
      </c>
      <c r="E116" s="58">
        <v>1</v>
      </c>
      <c r="F116" s="58">
        <v>0</v>
      </c>
      <c r="G116" s="58">
        <v>1</v>
      </c>
      <c r="H116" s="58">
        <v>1</v>
      </c>
      <c r="I116" s="58">
        <v>0</v>
      </c>
      <c r="J116" s="58">
        <v>0</v>
      </c>
      <c r="K116" s="58">
        <v>0</v>
      </c>
      <c r="L116" s="58">
        <v>0</v>
      </c>
      <c r="M116" s="58">
        <v>0</v>
      </c>
      <c r="N116" s="58">
        <v>0</v>
      </c>
      <c r="O116" s="58">
        <v>0</v>
      </c>
      <c r="P116" s="58">
        <v>0</v>
      </c>
      <c r="Q116" s="58">
        <v>0</v>
      </c>
      <c r="R116" s="58">
        <v>0</v>
      </c>
    </row>
    <row r="117" spans="1:18" s="23" customFormat="1" ht="15" customHeight="1" thickBot="1">
      <c r="A117" s="48" t="s">
        <v>256</v>
      </c>
      <c r="B117" s="294">
        <v>3</v>
      </c>
      <c r="C117" s="292">
        <v>0</v>
      </c>
      <c r="D117" s="292">
        <v>0</v>
      </c>
      <c r="E117" s="292">
        <v>1</v>
      </c>
      <c r="F117" s="292">
        <v>0</v>
      </c>
      <c r="G117" s="292">
        <v>1</v>
      </c>
      <c r="H117" s="292">
        <v>1</v>
      </c>
      <c r="I117" s="292">
        <v>0</v>
      </c>
      <c r="J117" s="292">
        <v>0</v>
      </c>
      <c r="K117" s="292">
        <v>0</v>
      </c>
      <c r="L117" s="292">
        <v>0</v>
      </c>
      <c r="M117" s="292">
        <v>0</v>
      </c>
      <c r="N117" s="292">
        <v>0</v>
      </c>
      <c r="O117" s="292">
        <v>0</v>
      </c>
      <c r="P117" s="292">
        <v>0</v>
      </c>
      <c r="Q117" s="292">
        <v>0</v>
      </c>
      <c r="R117" s="292">
        <v>0</v>
      </c>
    </row>
    <row r="118" spans="1:18" s="23" customFormat="1" ht="12.75" customHeight="1">
      <c r="A118" s="26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</row>
    <row r="119" spans="1:18" ht="15" customHeight="1">
      <c r="A119" s="4" t="s">
        <v>261</v>
      </c>
      <c r="N119" s="30"/>
      <c r="O119" s="30"/>
      <c r="P119" s="30"/>
      <c r="Q119" s="30"/>
      <c r="R119" s="31"/>
    </row>
    <row r="120" spans="1:18" ht="15" customHeight="1" thickBot="1">
      <c r="A120" s="32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3"/>
      <c r="N120" s="33"/>
      <c r="O120" s="33"/>
      <c r="P120" s="33"/>
      <c r="Q120" s="33"/>
      <c r="R120" s="93" t="s">
        <v>225</v>
      </c>
    </row>
    <row r="121" spans="1:18" ht="15" customHeight="1">
      <c r="A121" s="63"/>
      <c r="B121" s="60" t="s">
        <v>0</v>
      </c>
      <c r="C121" s="54" t="s">
        <v>1</v>
      </c>
      <c r="D121" s="55" t="s">
        <v>2</v>
      </c>
      <c r="E121" s="55" t="s">
        <v>3</v>
      </c>
      <c r="F121" s="55" t="s">
        <v>4</v>
      </c>
      <c r="G121" s="55" t="s">
        <v>5</v>
      </c>
      <c r="H121" s="55" t="s">
        <v>6</v>
      </c>
      <c r="I121" s="38" t="s">
        <v>7</v>
      </c>
      <c r="J121" s="55" t="s">
        <v>8</v>
      </c>
      <c r="K121" s="56" t="s">
        <v>9</v>
      </c>
      <c r="L121" s="55" t="s">
        <v>10</v>
      </c>
      <c r="M121" s="55" t="s">
        <v>11</v>
      </c>
      <c r="N121" s="55" t="s">
        <v>12</v>
      </c>
      <c r="O121" s="55" t="s">
        <v>13</v>
      </c>
      <c r="P121" s="55" t="s">
        <v>14</v>
      </c>
      <c r="Q121" s="55" t="s">
        <v>15</v>
      </c>
      <c r="R121" s="54" t="s">
        <v>16</v>
      </c>
    </row>
    <row r="122" spans="1:18" s="34" customFormat="1" ht="15" customHeight="1">
      <c r="A122" s="180" t="s">
        <v>31</v>
      </c>
      <c r="B122" s="188">
        <v>391</v>
      </c>
      <c r="C122" s="143">
        <v>21</v>
      </c>
      <c r="D122" s="143">
        <v>8</v>
      </c>
      <c r="E122" s="143">
        <v>27</v>
      </c>
      <c r="F122" s="143">
        <v>14</v>
      </c>
      <c r="G122" s="143">
        <v>39</v>
      </c>
      <c r="H122" s="143">
        <v>16</v>
      </c>
      <c r="I122" s="143">
        <v>20</v>
      </c>
      <c r="J122" s="143">
        <v>21</v>
      </c>
      <c r="K122" s="143">
        <v>17</v>
      </c>
      <c r="L122" s="143">
        <v>40</v>
      </c>
      <c r="M122" s="143">
        <v>21</v>
      </c>
      <c r="N122" s="143">
        <v>23</v>
      </c>
      <c r="O122" s="143">
        <v>32</v>
      </c>
      <c r="P122" s="143">
        <v>32</v>
      </c>
      <c r="Q122" s="143">
        <v>37</v>
      </c>
      <c r="R122" s="296">
        <v>23</v>
      </c>
    </row>
    <row r="123" spans="1:18" s="34" customFormat="1" ht="15" customHeight="1">
      <c r="A123" s="59" t="s">
        <v>32</v>
      </c>
      <c r="B123" s="302">
        <v>100</v>
      </c>
      <c r="C123" s="299">
        <v>5.3708439897698215</v>
      </c>
      <c r="D123" s="299">
        <v>2.0460358056265986</v>
      </c>
      <c r="E123" s="299">
        <v>6.9053708439897692</v>
      </c>
      <c r="F123" s="299">
        <v>3.5805626598465472</v>
      </c>
      <c r="G123" s="299">
        <v>9.9744245524296673</v>
      </c>
      <c r="H123" s="299">
        <v>4.0920716112531972</v>
      </c>
      <c r="I123" s="299">
        <v>5.1150895140664963</v>
      </c>
      <c r="J123" s="299">
        <v>5.3708439897698215</v>
      </c>
      <c r="K123" s="299">
        <v>4.3478260869565215</v>
      </c>
      <c r="L123" s="299">
        <v>10.230179028132993</v>
      </c>
      <c r="M123" s="299">
        <v>5.3708439897698215</v>
      </c>
      <c r="N123" s="299">
        <v>5.8823529411764701</v>
      </c>
      <c r="O123" s="299">
        <v>8.1841432225063944</v>
      </c>
      <c r="P123" s="299">
        <v>8.1841432225063944</v>
      </c>
      <c r="Q123" s="299">
        <v>9.4629156010230187</v>
      </c>
      <c r="R123" s="299">
        <v>5.8823529411764701</v>
      </c>
    </row>
    <row r="124" spans="1:18" s="34" customFormat="1" ht="15" customHeight="1">
      <c r="A124" s="59" t="s">
        <v>226</v>
      </c>
      <c r="B124" s="62">
        <v>403</v>
      </c>
      <c r="C124" s="58">
        <v>18</v>
      </c>
      <c r="D124" s="58">
        <v>9</v>
      </c>
      <c r="E124" s="58">
        <v>27</v>
      </c>
      <c r="F124" s="58">
        <v>19</v>
      </c>
      <c r="G124" s="58">
        <v>40</v>
      </c>
      <c r="H124" s="58">
        <v>13</v>
      </c>
      <c r="I124" s="58">
        <v>25</v>
      </c>
      <c r="J124" s="58">
        <v>25</v>
      </c>
      <c r="K124" s="58">
        <v>10</v>
      </c>
      <c r="L124" s="58">
        <v>42</v>
      </c>
      <c r="M124" s="58">
        <v>22</v>
      </c>
      <c r="N124" s="58">
        <v>23</v>
      </c>
      <c r="O124" s="58">
        <v>30</v>
      </c>
      <c r="P124" s="58">
        <v>34</v>
      </c>
      <c r="Q124" s="58">
        <v>41</v>
      </c>
      <c r="R124" s="58">
        <v>25</v>
      </c>
    </row>
    <row r="125" spans="1:18" s="34" customFormat="1" ht="15" customHeight="1">
      <c r="A125" s="59" t="s">
        <v>228</v>
      </c>
      <c r="B125" s="62">
        <v>412</v>
      </c>
      <c r="C125" s="58">
        <v>17</v>
      </c>
      <c r="D125" s="58">
        <v>10</v>
      </c>
      <c r="E125" s="58">
        <v>27</v>
      </c>
      <c r="F125" s="58">
        <v>19</v>
      </c>
      <c r="G125" s="58">
        <v>40</v>
      </c>
      <c r="H125" s="58">
        <v>15</v>
      </c>
      <c r="I125" s="58">
        <v>24</v>
      </c>
      <c r="J125" s="58">
        <v>26</v>
      </c>
      <c r="K125" s="58">
        <v>12</v>
      </c>
      <c r="L125" s="58">
        <v>44</v>
      </c>
      <c r="M125" s="58">
        <v>22</v>
      </c>
      <c r="N125" s="58">
        <v>23</v>
      </c>
      <c r="O125" s="58">
        <v>31</v>
      </c>
      <c r="P125" s="58">
        <v>35</v>
      </c>
      <c r="Q125" s="58">
        <v>42</v>
      </c>
      <c r="R125" s="58">
        <v>25</v>
      </c>
    </row>
    <row r="126" spans="1:18" s="34" customFormat="1" ht="15" customHeight="1">
      <c r="A126" s="59" t="s">
        <v>230</v>
      </c>
      <c r="B126" s="62">
        <v>403</v>
      </c>
      <c r="C126" s="58">
        <v>17</v>
      </c>
      <c r="D126" s="58">
        <v>10</v>
      </c>
      <c r="E126" s="58">
        <v>27</v>
      </c>
      <c r="F126" s="58">
        <v>19</v>
      </c>
      <c r="G126" s="58">
        <v>38</v>
      </c>
      <c r="H126" s="58">
        <v>15</v>
      </c>
      <c r="I126" s="58">
        <v>24</v>
      </c>
      <c r="J126" s="58">
        <v>23</v>
      </c>
      <c r="K126" s="58">
        <v>12</v>
      </c>
      <c r="L126" s="58">
        <v>42</v>
      </c>
      <c r="M126" s="58">
        <v>22</v>
      </c>
      <c r="N126" s="58">
        <v>23</v>
      </c>
      <c r="O126" s="58">
        <v>29</v>
      </c>
      <c r="P126" s="58">
        <v>36</v>
      </c>
      <c r="Q126" s="58">
        <v>41</v>
      </c>
      <c r="R126" s="58">
        <v>25</v>
      </c>
    </row>
    <row r="127" spans="1:18" s="34" customFormat="1" ht="15" customHeight="1">
      <c r="A127" s="42" t="s">
        <v>232</v>
      </c>
      <c r="B127" s="51">
        <v>404</v>
      </c>
      <c r="C127" s="43">
        <v>19</v>
      </c>
      <c r="D127" s="43">
        <v>12</v>
      </c>
      <c r="E127" s="43">
        <v>28</v>
      </c>
      <c r="F127" s="43">
        <v>19</v>
      </c>
      <c r="G127" s="43">
        <v>37</v>
      </c>
      <c r="H127" s="43">
        <v>13</v>
      </c>
      <c r="I127" s="43">
        <v>24</v>
      </c>
      <c r="J127" s="43">
        <v>22</v>
      </c>
      <c r="K127" s="43">
        <v>12</v>
      </c>
      <c r="L127" s="43">
        <v>43</v>
      </c>
      <c r="M127" s="43">
        <v>21</v>
      </c>
      <c r="N127" s="43">
        <v>23</v>
      </c>
      <c r="O127" s="43">
        <v>29</v>
      </c>
      <c r="P127" s="43">
        <v>34</v>
      </c>
      <c r="Q127" s="43">
        <v>43</v>
      </c>
      <c r="R127" s="43">
        <v>25</v>
      </c>
    </row>
    <row r="128" spans="1:18" s="34" customFormat="1" ht="15" customHeight="1">
      <c r="A128" s="42" t="s">
        <v>234</v>
      </c>
      <c r="B128" s="51">
        <v>411</v>
      </c>
      <c r="C128" s="43">
        <v>22</v>
      </c>
      <c r="D128" s="43">
        <v>13</v>
      </c>
      <c r="E128" s="43">
        <v>29</v>
      </c>
      <c r="F128" s="43">
        <v>20</v>
      </c>
      <c r="G128" s="43">
        <v>37</v>
      </c>
      <c r="H128" s="43">
        <v>13</v>
      </c>
      <c r="I128" s="43">
        <v>24</v>
      </c>
      <c r="J128" s="43">
        <v>22</v>
      </c>
      <c r="K128" s="43">
        <v>13</v>
      </c>
      <c r="L128" s="43">
        <v>43</v>
      </c>
      <c r="M128" s="43">
        <v>20</v>
      </c>
      <c r="N128" s="43">
        <v>24</v>
      </c>
      <c r="O128" s="43">
        <v>31</v>
      </c>
      <c r="P128" s="43">
        <v>34</v>
      </c>
      <c r="Q128" s="43">
        <v>43</v>
      </c>
      <c r="R128" s="43">
        <v>23</v>
      </c>
    </row>
    <row r="129" spans="1:18" s="34" customFormat="1" ht="15" customHeight="1">
      <c r="A129" s="42" t="s">
        <v>235</v>
      </c>
      <c r="B129" s="62">
        <f>SUM(C129:R129)</f>
        <v>400</v>
      </c>
      <c r="C129" s="58">
        <v>22</v>
      </c>
      <c r="D129" s="58">
        <v>13</v>
      </c>
      <c r="E129" s="58">
        <v>30</v>
      </c>
      <c r="F129" s="58">
        <v>20</v>
      </c>
      <c r="G129" s="58">
        <v>36</v>
      </c>
      <c r="H129" s="58">
        <v>13</v>
      </c>
      <c r="I129" s="58">
        <v>21</v>
      </c>
      <c r="J129" s="58">
        <v>20</v>
      </c>
      <c r="K129" s="58">
        <v>13</v>
      </c>
      <c r="L129" s="58">
        <v>42</v>
      </c>
      <c r="M129" s="58">
        <v>20</v>
      </c>
      <c r="N129" s="58">
        <v>23</v>
      </c>
      <c r="O129" s="58">
        <v>32</v>
      </c>
      <c r="P129" s="58">
        <v>32</v>
      </c>
      <c r="Q129" s="58">
        <v>40</v>
      </c>
      <c r="R129" s="58">
        <v>23</v>
      </c>
    </row>
    <row r="130" spans="1:18" s="34" customFormat="1" ht="15" customHeight="1">
      <c r="A130" s="42" t="s">
        <v>236</v>
      </c>
      <c r="B130" s="62">
        <v>408</v>
      </c>
      <c r="C130" s="58">
        <v>21</v>
      </c>
      <c r="D130" s="58">
        <v>13</v>
      </c>
      <c r="E130" s="58">
        <v>30</v>
      </c>
      <c r="F130" s="58">
        <v>21</v>
      </c>
      <c r="G130" s="58">
        <v>37</v>
      </c>
      <c r="H130" s="58">
        <v>14</v>
      </c>
      <c r="I130" s="58">
        <v>22</v>
      </c>
      <c r="J130" s="58">
        <v>22</v>
      </c>
      <c r="K130" s="58">
        <v>13</v>
      </c>
      <c r="L130" s="58">
        <v>40</v>
      </c>
      <c r="M130" s="58">
        <v>20</v>
      </c>
      <c r="N130" s="58">
        <v>25</v>
      </c>
      <c r="O130" s="58">
        <v>32</v>
      </c>
      <c r="P130" s="58">
        <v>33</v>
      </c>
      <c r="Q130" s="58">
        <v>41</v>
      </c>
      <c r="R130" s="58">
        <v>24</v>
      </c>
    </row>
    <row r="131" spans="1:18" s="23" customFormat="1" ht="15" customHeight="1">
      <c r="A131" s="42" t="s">
        <v>237</v>
      </c>
      <c r="B131" s="51">
        <v>406</v>
      </c>
      <c r="C131" s="43">
        <v>21</v>
      </c>
      <c r="D131" s="43">
        <v>10</v>
      </c>
      <c r="E131" s="43">
        <v>30</v>
      </c>
      <c r="F131" s="43">
        <v>20</v>
      </c>
      <c r="G131" s="43">
        <v>38</v>
      </c>
      <c r="H131" s="43">
        <v>16</v>
      </c>
      <c r="I131" s="43">
        <v>22</v>
      </c>
      <c r="J131" s="43">
        <v>22</v>
      </c>
      <c r="K131" s="43">
        <v>13</v>
      </c>
      <c r="L131" s="43">
        <v>41</v>
      </c>
      <c r="M131" s="43">
        <v>20</v>
      </c>
      <c r="N131" s="43">
        <v>25</v>
      </c>
      <c r="O131" s="43">
        <v>32</v>
      </c>
      <c r="P131" s="43">
        <v>32</v>
      </c>
      <c r="Q131" s="43">
        <v>40</v>
      </c>
      <c r="R131" s="43">
        <v>24</v>
      </c>
    </row>
    <row r="132" spans="1:18" s="23" customFormat="1" ht="12.75" customHeight="1">
      <c r="A132" s="42" t="s">
        <v>238</v>
      </c>
      <c r="B132" s="62">
        <v>398</v>
      </c>
      <c r="C132" s="58">
        <v>21</v>
      </c>
      <c r="D132" s="58">
        <v>8</v>
      </c>
      <c r="E132" s="58">
        <v>30</v>
      </c>
      <c r="F132" s="58">
        <v>18</v>
      </c>
      <c r="G132" s="58">
        <v>39</v>
      </c>
      <c r="H132" s="58">
        <v>15</v>
      </c>
      <c r="I132" s="58">
        <v>21</v>
      </c>
      <c r="J132" s="58">
        <v>22</v>
      </c>
      <c r="K132" s="58">
        <v>16</v>
      </c>
      <c r="L132" s="58">
        <v>39</v>
      </c>
      <c r="M132" s="58">
        <v>20</v>
      </c>
      <c r="N132" s="58">
        <v>24</v>
      </c>
      <c r="O132" s="58">
        <v>32</v>
      </c>
      <c r="P132" s="58">
        <v>32</v>
      </c>
      <c r="Q132" s="58">
        <v>37</v>
      </c>
      <c r="R132" s="58">
        <v>24</v>
      </c>
    </row>
    <row r="133" spans="1:18" s="23" customFormat="1" ht="12.75" customHeight="1" thickBot="1">
      <c r="A133" s="48" t="s">
        <v>256</v>
      </c>
      <c r="B133" s="300">
        <v>391</v>
      </c>
      <c r="C133" s="9">
        <v>21</v>
      </c>
      <c r="D133" s="9">
        <v>7</v>
      </c>
      <c r="E133" s="9">
        <v>30</v>
      </c>
      <c r="F133" s="9">
        <v>14</v>
      </c>
      <c r="G133" s="9">
        <v>39</v>
      </c>
      <c r="H133" s="9">
        <v>16</v>
      </c>
      <c r="I133" s="9">
        <v>20</v>
      </c>
      <c r="J133" s="9">
        <v>21</v>
      </c>
      <c r="K133" s="9">
        <v>17</v>
      </c>
      <c r="L133" s="9">
        <v>39</v>
      </c>
      <c r="M133" s="9">
        <v>21</v>
      </c>
      <c r="N133" s="9">
        <v>23</v>
      </c>
      <c r="O133" s="9">
        <v>32</v>
      </c>
      <c r="P133" s="9">
        <v>32</v>
      </c>
      <c r="Q133" s="9">
        <v>36</v>
      </c>
      <c r="R133" s="9">
        <v>23</v>
      </c>
    </row>
    <row r="134" spans="1:18" s="23" customFormat="1" ht="12.75" customHeight="1">
      <c r="A134" s="46"/>
      <c r="B134" s="188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</row>
    <row r="135" spans="1:18" ht="15" customHeight="1">
      <c r="A135" s="5" t="s">
        <v>262</v>
      </c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</row>
    <row r="136" spans="1:18" ht="12" customHeight="1" thickBo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3"/>
      <c r="O136" s="24"/>
      <c r="P136" s="24"/>
      <c r="Q136" s="24"/>
      <c r="R136" s="93" t="s">
        <v>225</v>
      </c>
    </row>
    <row r="137" spans="1:18" ht="15" customHeight="1">
      <c r="A137" s="66"/>
      <c r="B137" s="50" t="s">
        <v>0</v>
      </c>
      <c r="C137" s="38" t="s">
        <v>1</v>
      </c>
      <c r="D137" s="75" t="s">
        <v>2</v>
      </c>
      <c r="E137" s="75" t="s">
        <v>3</v>
      </c>
      <c r="F137" s="75" t="s">
        <v>4</v>
      </c>
      <c r="G137" s="75" t="s">
        <v>5</v>
      </c>
      <c r="H137" s="75" t="s">
        <v>6</v>
      </c>
      <c r="I137" s="38" t="s">
        <v>7</v>
      </c>
      <c r="J137" s="75" t="s">
        <v>8</v>
      </c>
      <c r="K137" s="40" t="s">
        <v>9</v>
      </c>
      <c r="L137" s="75" t="s">
        <v>10</v>
      </c>
      <c r="M137" s="75" t="s">
        <v>11</v>
      </c>
      <c r="N137" s="75" t="s">
        <v>12</v>
      </c>
      <c r="O137" s="75" t="s">
        <v>13</v>
      </c>
      <c r="P137" s="75" t="s">
        <v>14</v>
      </c>
      <c r="Q137" s="75" t="s">
        <v>15</v>
      </c>
      <c r="R137" s="38" t="s">
        <v>16</v>
      </c>
    </row>
    <row r="138" spans="1:18" ht="15" customHeight="1">
      <c r="A138" s="41" t="s">
        <v>31</v>
      </c>
      <c r="B138" s="188">
        <v>24</v>
      </c>
      <c r="C138" s="143">
        <v>5</v>
      </c>
      <c r="D138" s="143">
        <v>1</v>
      </c>
      <c r="E138" s="49">
        <v>0</v>
      </c>
      <c r="F138" s="143">
        <v>4</v>
      </c>
      <c r="G138" s="143">
        <v>5</v>
      </c>
      <c r="H138" s="143">
        <v>2</v>
      </c>
      <c r="I138" s="143">
        <v>3</v>
      </c>
      <c r="J138" s="143">
        <v>1</v>
      </c>
      <c r="K138" s="49">
        <v>0</v>
      </c>
      <c r="L138" s="49">
        <v>0</v>
      </c>
      <c r="M138" s="49">
        <v>0</v>
      </c>
      <c r="N138" s="143">
        <v>2</v>
      </c>
      <c r="O138" s="143">
        <v>1</v>
      </c>
      <c r="P138" s="49">
        <v>0</v>
      </c>
      <c r="Q138" s="49">
        <v>0</v>
      </c>
      <c r="R138" s="49">
        <v>0</v>
      </c>
    </row>
    <row r="139" spans="1:18" ht="15" customHeight="1">
      <c r="A139" s="42" t="s">
        <v>58</v>
      </c>
      <c r="B139" s="284">
        <v>100</v>
      </c>
      <c r="C139" s="281">
        <v>20.833333333333336</v>
      </c>
      <c r="D139" s="281">
        <v>4.1666666666666661</v>
      </c>
      <c r="E139" s="281">
        <v>0</v>
      </c>
      <c r="F139" s="281">
        <v>16.666666666666664</v>
      </c>
      <c r="G139" s="281">
        <v>20.833333333333336</v>
      </c>
      <c r="H139" s="281">
        <v>8.3333333333333321</v>
      </c>
      <c r="I139" s="281">
        <v>12.5</v>
      </c>
      <c r="J139" s="281">
        <v>4.1666666666666661</v>
      </c>
      <c r="K139" s="281">
        <v>0</v>
      </c>
      <c r="L139" s="281">
        <v>0</v>
      </c>
      <c r="M139" s="281">
        <v>0</v>
      </c>
      <c r="N139" s="281">
        <v>8.3333333333333321</v>
      </c>
      <c r="O139" s="281">
        <v>4.1666666666666661</v>
      </c>
      <c r="P139" s="281">
        <v>0</v>
      </c>
      <c r="Q139" s="281">
        <v>0</v>
      </c>
      <c r="R139" s="281">
        <v>0</v>
      </c>
    </row>
    <row r="140" spans="1:18" ht="15" customHeight="1">
      <c r="A140" s="42" t="s">
        <v>234</v>
      </c>
      <c r="B140" s="51">
        <v>21</v>
      </c>
      <c r="C140" s="43">
        <v>3</v>
      </c>
      <c r="D140" s="43">
        <v>1</v>
      </c>
      <c r="E140" s="49">
        <v>0</v>
      </c>
      <c r="F140" s="49">
        <v>4</v>
      </c>
      <c r="G140" s="49">
        <v>5</v>
      </c>
      <c r="H140" s="49">
        <v>1</v>
      </c>
      <c r="I140" s="49">
        <v>1</v>
      </c>
      <c r="J140" s="49">
        <v>2</v>
      </c>
      <c r="K140" s="49">
        <v>0</v>
      </c>
      <c r="L140" s="49">
        <v>1</v>
      </c>
      <c r="M140" s="49">
        <v>0</v>
      </c>
      <c r="N140" s="49">
        <v>1</v>
      </c>
      <c r="O140" s="49">
        <v>1</v>
      </c>
      <c r="P140" s="49">
        <v>0</v>
      </c>
      <c r="Q140" s="49">
        <v>1</v>
      </c>
      <c r="R140" s="49">
        <v>0</v>
      </c>
    </row>
    <row r="141" spans="1:18" ht="15" customHeight="1">
      <c r="A141" s="42" t="s">
        <v>235</v>
      </c>
      <c r="B141" s="52">
        <f>SUM(C141:R141)</f>
        <v>21</v>
      </c>
      <c r="C141" s="43">
        <v>4</v>
      </c>
      <c r="D141" s="43">
        <v>1</v>
      </c>
      <c r="E141" s="49">
        <v>0</v>
      </c>
      <c r="F141" s="49">
        <v>4</v>
      </c>
      <c r="G141" s="49">
        <v>5</v>
      </c>
      <c r="H141" s="49">
        <v>1</v>
      </c>
      <c r="I141" s="49">
        <v>1</v>
      </c>
      <c r="J141" s="49">
        <v>1</v>
      </c>
      <c r="K141" s="49">
        <v>0</v>
      </c>
      <c r="L141" s="49">
        <v>1</v>
      </c>
      <c r="M141" s="49">
        <v>0</v>
      </c>
      <c r="N141" s="49">
        <v>2</v>
      </c>
      <c r="O141" s="49">
        <v>1</v>
      </c>
      <c r="P141" s="49">
        <v>0</v>
      </c>
      <c r="Q141" s="49">
        <v>0</v>
      </c>
      <c r="R141" s="49">
        <v>0</v>
      </c>
    </row>
    <row r="142" spans="1:18" ht="15" customHeight="1">
      <c r="A142" s="42" t="s">
        <v>236</v>
      </c>
      <c r="B142" s="51">
        <v>28</v>
      </c>
      <c r="C142" s="43">
        <v>6</v>
      </c>
      <c r="D142" s="43">
        <v>1</v>
      </c>
      <c r="E142" s="49">
        <v>1</v>
      </c>
      <c r="F142" s="49">
        <v>4</v>
      </c>
      <c r="G142" s="49">
        <v>7</v>
      </c>
      <c r="H142" s="49">
        <v>1</v>
      </c>
      <c r="I142" s="49">
        <v>3</v>
      </c>
      <c r="J142" s="49">
        <v>1</v>
      </c>
      <c r="K142" s="49">
        <v>0</v>
      </c>
      <c r="L142" s="49">
        <v>1</v>
      </c>
      <c r="M142" s="49">
        <v>0</v>
      </c>
      <c r="N142" s="49">
        <v>2</v>
      </c>
      <c r="O142" s="49">
        <v>1</v>
      </c>
      <c r="P142" s="49">
        <v>0</v>
      </c>
      <c r="Q142" s="49">
        <v>0</v>
      </c>
      <c r="R142" s="49">
        <v>0</v>
      </c>
    </row>
    <row r="143" spans="1:18" s="23" customFormat="1" ht="14.45" customHeight="1">
      <c r="A143" s="42" t="s">
        <v>237</v>
      </c>
      <c r="B143" s="51">
        <v>29</v>
      </c>
      <c r="C143" s="43">
        <v>6</v>
      </c>
      <c r="D143" s="43">
        <v>1</v>
      </c>
      <c r="E143" s="43">
        <v>1</v>
      </c>
      <c r="F143" s="43">
        <v>4</v>
      </c>
      <c r="G143" s="43">
        <v>7</v>
      </c>
      <c r="H143" s="43">
        <v>2</v>
      </c>
      <c r="I143" s="43">
        <v>3</v>
      </c>
      <c r="J143" s="43">
        <v>1</v>
      </c>
      <c r="K143" s="43">
        <v>0</v>
      </c>
      <c r="L143" s="43">
        <v>1</v>
      </c>
      <c r="M143" s="43">
        <v>0</v>
      </c>
      <c r="N143" s="43">
        <v>2</v>
      </c>
      <c r="O143" s="43">
        <v>1</v>
      </c>
      <c r="P143" s="43">
        <v>0</v>
      </c>
      <c r="Q143" s="43">
        <v>0</v>
      </c>
      <c r="R143" s="43">
        <v>0</v>
      </c>
    </row>
    <row r="144" spans="1:18" s="23" customFormat="1" ht="15" customHeight="1">
      <c r="A144" s="42" t="s">
        <v>238</v>
      </c>
      <c r="B144" s="194">
        <v>24</v>
      </c>
      <c r="C144" s="195">
        <v>5</v>
      </c>
      <c r="D144" s="195">
        <v>1</v>
      </c>
      <c r="E144" s="195">
        <v>0</v>
      </c>
      <c r="F144" s="195">
        <v>4</v>
      </c>
      <c r="G144" s="195">
        <v>5</v>
      </c>
      <c r="H144" s="195">
        <v>1</v>
      </c>
      <c r="I144" s="195">
        <v>3</v>
      </c>
      <c r="J144" s="195">
        <v>1</v>
      </c>
      <c r="K144" s="195">
        <v>0</v>
      </c>
      <c r="L144" s="195">
        <v>1</v>
      </c>
      <c r="M144" s="195">
        <v>0</v>
      </c>
      <c r="N144" s="195">
        <v>2</v>
      </c>
      <c r="O144" s="195">
        <v>1</v>
      </c>
      <c r="P144" s="195">
        <v>0</v>
      </c>
      <c r="Q144" s="195">
        <v>0</v>
      </c>
      <c r="R144" s="195">
        <v>0</v>
      </c>
    </row>
    <row r="145" spans="1:18" ht="14.25" thickBot="1">
      <c r="A145" s="48" t="s">
        <v>256</v>
      </c>
      <c r="B145" s="303">
        <v>25</v>
      </c>
      <c r="C145" s="9">
        <v>6</v>
      </c>
      <c r="D145" s="9">
        <v>1</v>
      </c>
      <c r="E145" s="304">
        <v>0</v>
      </c>
      <c r="F145" s="9">
        <v>4</v>
      </c>
      <c r="G145" s="9">
        <v>5</v>
      </c>
      <c r="H145" s="9">
        <v>1</v>
      </c>
      <c r="I145" s="9">
        <v>3</v>
      </c>
      <c r="J145" s="9">
        <v>1</v>
      </c>
      <c r="K145" s="304">
        <v>0</v>
      </c>
      <c r="L145" s="9">
        <v>1</v>
      </c>
      <c r="M145" s="304">
        <v>0</v>
      </c>
      <c r="N145" s="9">
        <v>2</v>
      </c>
      <c r="O145" s="9">
        <v>1</v>
      </c>
      <c r="P145" s="304">
        <v>0</v>
      </c>
      <c r="Q145" s="304">
        <v>0</v>
      </c>
      <c r="R145" s="304">
        <v>0</v>
      </c>
    </row>
  </sheetData>
  <phoneticPr fontId="2"/>
  <printOptions horizontalCentered="1"/>
  <pageMargins left="0.39370078740157483" right="0.39370078740157483" top="0.59055118110236227" bottom="0.19685039370078741" header="0.31496062992125984" footer="0.31496062992125984"/>
  <pageSetup paperSize="9" scale="95" fitToHeight="0" orientation="landscape" blackAndWhite="1" horizontalDpi="300" verticalDpi="300" r:id="rId1"/>
  <headerFooter alignWithMargins="0"/>
  <rowBreaks count="4" manualBreakCount="4">
    <brk id="35" max="16383" man="1"/>
    <brk id="70" max="16383" man="1"/>
    <brk id="102" max="16383" man="1"/>
    <brk id="1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outlinePr summaryBelow="0" summaryRight="0"/>
    <pageSetUpPr autoPageBreaks="0" fitToPage="1"/>
  </sheetPr>
  <dimension ref="A1:Y40"/>
  <sheetViews>
    <sheetView showGridLines="0" view="pageBreakPreview" zoomScale="70" zoomScaleNormal="85" zoomScaleSheetLayoutView="70" workbookViewId="0">
      <selection activeCell="S30" sqref="S30:X31"/>
    </sheetView>
  </sheetViews>
  <sheetFormatPr defaultRowHeight="13.5"/>
  <cols>
    <col min="1" max="1" width="21.125" style="29" customWidth="1"/>
    <col min="2" max="18" width="6.875" style="29" customWidth="1"/>
    <col min="19" max="23" width="6.875" style="31" customWidth="1"/>
    <col min="24" max="24" width="7" style="31" customWidth="1"/>
    <col min="25" max="255" width="9" style="31"/>
    <col min="256" max="256" width="22.625" style="31" customWidth="1"/>
    <col min="257" max="257" width="8.125" style="31" customWidth="1"/>
    <col min="258" max="273" width="7.625" style="31" customWidth="1"/>
    <col min="274" max="274" width="2.875" style="31" customWidth="1"/>
    <col min="275" max="511" width="9" style="31"/>
    <col min="512" max="512" width="22.625" style="31" customWidth="1"/>
    <col min="513" max="513" width="8.125" style="31" customWidth="1"/>
    <col min="514" max="529" width="7.625" style="31" customWidth="1"/>
    <col min="530" max="530" width="2.875" style="31" customWidth="1"/>
    <col min="531" max="767" width="9" style="31"/>
    <col min="768" max="768" width="22.625" style="31" customWidth="1"/>
    <col min="769" max="769" width="8.125" style="31" customWidth="1"/>
    <col min="770" max="785" width="7.625" style="31" customWidth="1"/>
    <col min="786" max="786" width="2.875" style="31" customWidth="1"/>
    <col min="787" max="1023" width="9" style="31"/>
    <col min="1024" max="1024" width="22.625" style="31" customWidth="1"/>
    <col min="1025" max="1025" width="8.125" style="31" customWidth="1"/>
    <col min="1026" max="1041" width="7.625" style="31" customWidth="1"/>
    <col min="1042" max="1042" width="2.875" style="31" customWidth="1"/>
    <col min="1043" max="1279" width="9" style="31"/>
    <col min="1280" max="1280" width="22.625" style="31" customWidth="1"/>
    <col min="1281" max="1281" width="8.125" style="31" customWidth="1"/>
    <col min="1282" max="1297" width="7.625" style="31" customWidth="1"/>
    <col min="1298" max="1298" width="2.875" style="31" customWidth="1"/>
    <col min="1299" max="1535" width="9" style="31"/>
    <col min="1536" max="1536" width="22.625" style="31" customWidth="1"/>
    <col min="1537" max="1537" width="8.125" style="31" customWidth="1"/>
    <col min="1538" max="1553" width="7.625" style="31" customWidth="1"/>
    <col min="1554" max="1554" width="2.875" style="31" customWidth="1"/>
    <col min="1555" max="1791" width="9" style="31"/>
    <col min="1792" max="1792" width="22.625" style="31" customWidth="1"/>
    <col min="1793" max="1793" width="8.125" style="31" customWidth="1"/>
    <col min="1794" max="1809" width="7.625" style="31" customWidth="1"/>
    <col min="1810" max="1810" width="2.875" style="31" customWidth="1"/>
    <col min="1811" max="2047" width="9" style="31"/>
    <col min="2048" max="2048" width="22.625" style="31" customWidth="1"/>
    <col min="2049" max="2049" width="8.125" style="31" customWidth="1"/>
    <col min="2050" max="2065" width="7.625" style="31" customWidth="1"/>
    <col min="2066" max="2066" width="2.875" style="31" customWidth="1"/>
    <col min="2067" max="2303" width="9" style="31"/>
    <col min="2304" max="2304" width="22.625" style="31" customWidth="1"/>
    <col min="2305" max="2305" width="8.125" style="31" customWidth="1"/>
    <col min="2306" max="2321" width="7.625" style="31" customWidth="1"/>
    <col min="2322" max="2322" width="2.875" style="31" customWidth="1"/>
    <col min="2323" max="2559" width="9" style="31"/>
    <col min="2560" max="2560" width="22.625" style="31" customWidth="1"/>
    <col min="2561" max="2561" width="8.125" style="31" customWidth="1"/>
    <col min="2562" max="2577" width="7.625" style="31" customWidth="1"/>
    <col min="2578" max="2578" width="2.875" style="31" customWidth="1"/>
    <col min="2579" max="2815" width="9" style="31"/>
    <col min="2816" max="2816" width="22.625" style="31" customWidth="1"/>
    <col min="2817" max="2817" width="8.125" style="31" customWidth="1"/>
    <col min="2818" max="2833" width="7.625" style="31" customWidth="1"/>
    <col min="2834" max="2834" width="2.875" style="31" customWidth="1"/>
    <col min="2835" max="3071" width="9" style="31"/>
    <col min="3072" max="3072" width="22.625" style="31" customWidth="1"/>
    <col min="3073" max="3073" width="8.125" style="31" customWidth="1"/>
    <col min="3074" max="3089" width="7.625" style="31" customWidth="1"/>
    <col min="3090" max="3090" width="2.875" style="31" customWidth="1"/>
    <col min="3091" max="3327" width="9" style="31"/>
    <col min="3328" max="3328" width="22.625" style="31" customWidth="1"/>
    <col min="3329" max="3329" width="8.125" style="31" customWidth="1"/>
    <col min="3330" max="3345" width="7.625" style="31" customWidth="1"/>
    <col min="3346" max="3346" width="2.875" style="31" customWidth="1"/>
    <col min="3347" max="3583" width="9" style="31"/>
    <col min="3584" max="3584" width="22.625" style="31" customWidth="1"/>
    <col min="3585" max="3585" width="8.125" style="31" customWidth="1"/>
    <col min="3586" max="3601" width="7.625" style="31" customWidth="1"/>
    <col min="3602" max="3602" width="2.875" style="31" customWidth="1"/>
    <col min="3603" max="3839" width="9" style="31"/>
    <col min="3840" max="3840" width="22.625" style="31" customWidth="1"/>
    <col min="3841" max="3841" width="8.125" style="31" customWidth="1"/>
    <col min="3842" max="3857" width="7.625" style="31" customWidth="1"/>
    <col min="3858" max="3858" width="2.875" style="31" customWidth="1"/>
    <col min="3859" max="4095" width="9" style="31"/>
    <col min="4096" max="4096" width="22.625" style="31" customWidth="1"/>
    <col min="4097" max="4097" width="8.125" style="31" customWidth="1"/>
    <col min="4098" max="4113" width="7.625" style="31" customWidth="1"/>
    <col min="4114" max="4114" width="2.875" style="31" customWidth="1"/>
    <col min="4115" max="4351" width="9" style="31"/>
    <col min="4352" max="4352" width="22.625" style="31" customWidth="1"/>
    <col min="4353" max="4353" width="8.125" style="31" customWidth="1"/>
    <col min="4354" max="4369" width="7.625" style="31" customWidth="1"/>
    <col min="4370" max="4370" width="2.875" style="31" customWidth="1"/>
    <col min="4371" max="4607" width="9" style="31"/>
    <col min="4608" max="4608" width="22.625" style="31" customWidth="1"/>
    <col min="4609" max="4609" width="8.125" style="31" customWidth="1"/>
    <col min="4610" max="4625" width="7.625" style="31" customWidth="1"/>
    <col min="4626" max="4626" width="2.875" style="31" customWidth="1"/>
    <col min="4627" max="4863" width="9" style="31"/>
    <col min="4864" max="4864" width="22.625" style="31" customWidth="1"/>
    <col min="4865" max="4865" width="8.125" style="31" customWidth="1"/>
    <col min="4866" max="4881" width="7.625" style="31" customWidth="1"/>
    <col min="4882" max="4882" width="2.875" style="31" customWidth="1"/>
    <col min="4883" max="5119" width="9" style="31"/>
    <col min="5120" max="5120" width="22.625" style="31" customWidth="1"/>
    <col min="5121" max="5121" width="8.125" style="31" customWidth="1"/>
    <col min="5122" max="5137" width="7.625" style="31" customWidth="1"/>
    <col min="5138" max="5138" width="2.875" style="31" customWidth="1"/>
    <col min="5139" max="5375" width="9" style="31"/>
    <col min="5376" max="5376" width="22.625" style="31" customWidth="1"/>
    <col min="5377" max="5377" width="8.125" style="31" customWidth="1"/>
    <col min="5378" max="5393" width="7.625" style="31" customWidth="1"/>
    <col min="5394" max="5394" width="2.875" style="31" customWidth="1"/>
    <col min="5395" max="5631" width="9" style="31"/>
    <col min="5632" max="5632" width="22.625" style="31" customWidth="1"/>
    <col min="5633" max="5633" width="8.125" style="31" customWidth="1"/>
    <col min="5634" max="5649" width="7.625" style="31" customWidth="1"/>
    <col min="5650" max="5650" width="2.875" style="31" customWidth="1"/>
    <col min="5651" max="5887" width="9" style="31"/>
    <col min="5888" max="5888" width="22.625" style="31" customWidth="1"/>
    <col min="5889" max="5889" width="8.125" style="31" customWidth="1"/>
    <col min="5890" max="5905" width="7.625" style="31" customWidth="1"/>
    <col min="5906" max="5906" width="2.875" style="31" customWidth="1"/>
    <col min="5907" max="6143" width="9" style="31"/>
    <col min="6144" max="6144" width="22.625" style="31" customWidth="1"/>
    <col min="6145" max="6145" width="8.125" style="31" customWidth="1"/>
    <col min="6146" max="6161" width="7.625" style="31" customWidth="1"/>
    <col min="6162" max="6162" width="2.875" style="31" customWidth="1"/>
    <col min="6163" max="6399" width="9" style="31"/>
    <col min="6400" max="6400" width="22.625" style="31" customWidth="1"/>
    <col min="6401" max="6401" width="8.125" style="31" customWidth="1"/>
    <col min="6402" max="6417" width="7.625" style="31" customWidth="1"/>
    <col min="6418" max="6418" width="2.875" style="31" customWidth="1"/>
    <col min="6419" max="6655" width="9" style="31"/>
    <col min="6656" max="6656" width="22.625" style="31" customWidth="1"/>
    <col min="6657" max="6657" width="8.125" style="31" customWidth="1"/>
    <col min="6658" max="6673" width="7.625" style="31" customWidth="1"/>
    <col min="6674" max="6674" width="2.875" style="31" customWidth="1"/>
    <col min="6675" max="6911" width="9" style="31"/>
    <col min="6912" max="6912" width="22.625" style="31" customWidth="1"/>
    <col min="6913" max="6913" width="8.125" style="31" customWidth="1"/>
    <col min="6914" max="6929" width="7.625" style="31" customWidth="1"/>
    <col min="6930" max="6930" width="2.875" style="31" customWidth="1"/>
    <col min="6931" max="7167" width="9" style="31"/>
    <col min="7168" max="7168" width="22.625" style="31" customWidth="1"/>
    <col min="7169" max="7169" width="8.125" style="31" customWidth="1"/>
    <col min="7170" max="7185" width="7.625" style="31" customWidth="1"/>
    <col min="7186" max="7186" width="2.875" style="31" customWidth="1"/>
    <col min="7187" max="7423" width="9" style="31"/>
    <col min="7424" max="7424" width="22.625" style="31" customWidth="1"/>
    <col min="7425" max="7425" width="8.125" style="31" customWidth="1"/>
    <col min="7426" max="7441" width="7.625" style="31" customWidth="1"/>
    <col min="7442" max="7442" width="2.875" style="31" customWidth="1"/>
    <col min="7443" max="7679" width="9" style="31"/>
    <col min="7680" max="7680" width="22.625" style="31" customWidth="1"/>
    <col min="7681" max="7681" width="8.125" style="31" customWidth="1"/>
    <col min="7682" max="7697" width="7.625" style="31" customWidth="1"/>
    <col min="7698" max="7698" width="2.875" style="31" customWidth="1"/>
    <col min="7699" max="7935" width="9" style="31"/>
    <col min="7936" max="7936" width="22.625" style="31" customWidth="1"/>
    <col min="7937" max="7937" width="8.125" style="31" customWidth="1"/>
    <col min="7938" max="7953" width="7.625" style="31" customWidth="1"/>
    <col min="7954" max="7954" width="2.875" style="31" customWidth="1"/>
    <col min="7955" max="8191" width="9" style="31"/>
    <col min="8192" max="8192" width="22.625" style="31" customWidth="1"/>
    <col min="8193" max="8193" width="8.125" style="31" customWidth="1"/>
    <col min="8194" max="8209" width="7.625" style="31" customWidth="1"/>
    <col min="8210" max="8210" width="2.875" style="31" customWidth="1"/>
    <col min="8211" max="8447" width="9" style="31"/>
    <col min="8448" max="8448" width="22.625" style="31" customWidth="1"/>
    <col min="8449" max="8449" width="8.125" style="31" customWidth="1"/>
    <col min="8450" max="8465" width="7.625" style="31" customWidth="1"/>
    <col min="8466" max="8466" width="2.875" style="31" customWidth="1"/>
    <col min="8467" max="8703" width="9" style="31"/>
    <col min="8704" max="8704" width="22.625" style="31" customWidth="1"/>
    <col min="8705" max="8705" width="8.125" style="31" customWidth="1"/>
    <col min="8706" max="8721" width="7.625" style="31" customWidth="1"/>
    <col min="8722" max="8722" width="2.875" style="31" customWidth="1"/>
    <col min="8723" max="8959" width="9" style="31"/>
    <col min="8960" max="8960" width="22.625" style="31" customWidth="1"/>
    <col min="8961" max="8961" width="8.125" style="31" customWidth="1"/>
    <col min="8962" max="8977" width="7.625" style="31" customWidth="1"/>
    <col min="8978" max="8978" width="2.875" style="31" customWidth="1"/>
    <col min="8979" max="9215" width="9" style="31"/>
    <col min="9216" max="9216" width="22.625" style="31" customWidth="1"/>
    <col min="9217" max="9217" width="8.125" style="31" customWidth="1"/>
    <col min="9218" max="9233" width="7.625" style="31" customWidth="1"/>
    <col min="9234" max="9234" width="2.875" style="31" customWidth="1"/>
    <col min="9235" max="9471" width="9" style="31"/>
    <col min="9472" max="9472" width="22.625" style="31" customWidth="1"/>
    <col min="9473" max="9473" width="8.125" style="31" customWidth="1"/>
    <col min="9474" max="9489" width="7.625" style="31" customWidth="1"/>
    <col min="9490" max="9490" width="2.875" style="31" customWidth="1"/>
    <col min="9491" max="9727" width="9" style="31"/>
    <col min="9728" max="9728" width="22.625" style="31" customWidth="1"/>
    <col min="9729" max="9729" width="8.125" style="31" customWidth="1"/>
    <col min="9730" max="9745" width="7.625" style="31" customWidth="1"/>
    <col min="9746" max="9746" width="2.875" style="31" customWidth="1"/>
    <col min="9747" max="9983" width="9" style="31"/>
    <col min="9984" max="9984" width="22.625" style="31" customWidth="1"/>
    <col min="9985" max="9985" width="8.125" style="31" customWidth="1"/>
    <col min="9986" max="10001" width="7.625" style="31" customWidth="1"/>
    <col min="10002" max="10002" width="2.875" style="31" customWidth="1"/>
    <col min="10003" max="10239" width="9" style="31"/>
    <col min="10240" max="10240" width="22.625" style="31" customWidth="1"/>
    <col min="10241" max="10241" width="8.125" style="31" customWidth="1"/>
    <col min="10242" max="10257" width="7.625" style="31" customWidth="1"/>
    <col min="10258" max="10258" width="2.875" style="31" customWidth="1"/>
    <col min="10259" max="10495" width="9" style="31"/>
    <col min="10496" max="10496" width="22.625" style="31" customWidth="1"/>
    <col min="10497" max="10497" width="8.125" style="31" customWidth="1"/>
    <col min="10498" max="10513" width="7.625" style="31" customWidth="1"/>
    <col min="10514" max="10514" width="2.875" style="31" customWidth="1"/>
    <col min="10515" max="10751" width="9" style="31"/>
    <col min="10752" max="10752" width="22.625" style="31" customWidth="1"/>
    <col min="10753" max="10753" width="8.125" style="31" customWidth="1"/>
    <col min="10754" max="10769" width="7.625" style="31" customWidth="1"/>
    <col min="10770" max="10770" width="2.875" style="31" customWidth="1"/>
    <col min="10771" max="11007" width="9" style="31"/>
    <col min="11008" max="11008" width="22.625" style="31" customWidth="1"/>
    <col min="11009" max="11009" width="8.125" style="31" customWidth="1"/>
    <col min="11010" max="11025" width="7.625" style="31" customWidth="1"/>
    <col min="11026" max="11026" width="2.875" style="31" customWidth="1"/>
    <col min="11027" max="11263" width="9" style="31"/>
    <col min="11264" max="11264" width="22.625" style="31" customWidth="1"/>
    <col min="11265" max="11265" width="8.125" style="31" customWidth="1"/>
    <col min="11266" max="11281" width="7.625" style="31" customWidth="1"/>
    <col min="11282" max="11282" width="2.875" style="31" customWidth="1"/>
    <col min="11283" max="11519" width="9" style="31"/>
    <col min="11520" max="11520" width="22.625" style="31" customWidth="1"/>
    <col min="11521" max="11521" width="8.125" style="31" customWidth="1"/>
    <col min="11522" max="11537" width="7.625" style="31" customWidth="1"/>
    <col min="11538" max="11538" width="2.875" style="31" customWidth="1"/>
    <col min="11539" max="11775" width="9" style="31"/>
    <col min="11776" max="11776" width="22.625" style="31" customWidth="1"/>
    <col min="11777" max="11777" width="8.125" style="31" customWidth="1"/>
    <col min="11778" max="11793" width="7.625" style="31" customWidth="1"/>
    <col min="11794" max="11794" width="2.875" style="31" customWidth="1"/>
    <col min="11795" max="12031" width="9" style="31"/>
    <col min="12032" max="12032" width="22.625" style="31" customWidth="1"/>
    <col min="12033" max="12033" width="8.125" style="31" customWidth="1"/>
    <col min="12034" max="12049" width="7.625" style="31" customWidth="1"/>
    <col min="12050" max="12050" width="2.875" style="31" customWidth="1"/>
    <col min="12051" max="12287" width="9" style="31"/>
    <col min="12288" max="12288" width="22.625" style="31" customWidth="1"/>
    <col min="12289" max="12289" width="8.125" style="31" customWidth="1"/>
    <col min="12290" max="12305" width="7.625" style="31" customWidth="1"/>
    <col min="12306" max="12306" width="2.875" style="31" customWidth="1"/>
    <col min="12307" max="12543" width="9" style="31"/>
    <col min="12544" max="12544" width="22.625" style="31" customWidth="1"/>
    <col min="12545" max="12545" width="8.125" style="31" customWidth="1"/>
    <col min="12546" max="12561" width="7.625" style="31" customWidth="1"/>
    <col min="12562" max="12562" width="2.875" style="31" customWidth="1"/>
    <col min="12563" max="12799" width="9" style="31"/>
    <col min="12800" max="12800" width="22.625" style="31" customWidth="1"/>
    <col min="12801" max="12801" width="8.125" style="31" customWidth="1"/>
    <col min="12802" max="12817" width="7.625" style="31" customWidth="1"/>
    <col min="12818" max="12818" width="2.875" style="31" customWidth="1"/>
    <col min="12819" max="13055" width="9" style="31"/>
    <col min="13056" max="13056" width="22.625" style="31" customWidth="1"/>
    <col min="13057" max="13057" width="8.125" style="31" customWidth="1"/>
    <col min="13058" max="13073" width="7.625" style="31" customWidth="1"/>
    <col min="13074" max="13074" width="2.875" style="31" customWidth="1"/>
    <col min="13075" max="13311" width="9" style="31"/>
    <col min="13312" max="13312" width="22.625" style="31" customWidth="1"/>
    <col min="13313" max="13313" width="8.125" style="31" customWidth="1"/>
    <col min="13314" max="13329" width="7.625" style="31" customWidth="1"/>
    <col min="13330" max="13330" width="2.875" style="31" customWidth="1"/>
    <col min="13331" max="13567" width="9" style="31"/>
    <col min="13568" max="13568" width="22.625" style="31" customWidth="1"/>
    <col min="13569" max="13569" width="8.125" style="31" customWidth="1"/>
    <col min="13570" max="13585" width="7.625" style="31" customWidth="1"/>
    <col min="13586" max="13586" width="2.875" style="31" customWidth="1"/>
    <col min="13587" max="13823" width="9" style="31"/>
    <col min="13824" max="13824" width="22.625" style="31" customWidth="1"/>
    <col min="13825" max="13825" width="8.125" style="31" customWidth="1"/>
    <col min="13826" max="13841" width="7.625" style="31" customWidth="1"/>
    <col min="13842" max="13842" width="2.875" style="31" customWidth="1"/>
    <col min="13843" max="14079" width="9" style="31"/>
    <col min="14080" max="14080" width="22.625" style="31" customWidth="1"/>
    <col min="14081" max="14081" width="8.125" style="31" customWidth="1"/>
    <col min="14082" max="14097" width="7.625" style="31" customWidth="1"/>
    <col min="14098" max="14098" width="2.875" style="31" customWidth="1"/>
    <col min="14099" max="14335" width="9" style="31"/>
    <col min="14336" max="14336" width="22.625" style="31" customWidth="1"/>
    <col min="14337" max="14337" width="8.125" style="31" customWidth="1"/>
    <col min="14338" max="14353" width="7.625" style="31" customWidth="1"/>
    <col min="14354" max="14354" width="2.875" style="31" customWidth="1"/>
    <col min="14355" max="14591" width="9" style="31"/>
    <col min="14592" max="14592" width="22.625" style="31" customWidth="1"/>
    <col min="14593" max="14593" width="8.125" style="31" customWidth="1"/>
    <col min="14594" max="14609" width="7.625" style="31" customWidth="1"/>
    <col min="14610" max="14610" width="2.875" style="31" customWidth="1"/>
    <col min="14611" max="14847" width="9" style="31"/>
    <col min="14848" max="14848" width="22.625" style="31" customWidth="1"/>
    <col min="14849" max="14849" width="8.125" style="31" customWidth="1"/>
    <col min="14850" max="14865" width="7.625" style="31" customWidth="1"/>
    <col min="14866" max="14866" width="2.875" style="31" customWidth="1"/>
    <col min="14867" max="15103" width="9" style="31"/>
    <col min="15104" max="15104" width="22.625" style="31" customWidth="1"/>
    <col min="15105" max="15105" width="8.125" style="31" customWidth="1"/>
    <col min="15106" max="15121" width="7.625" style="31" customWidth="1"/>
    <col min="15122" max="15122" width="2.875" style="31" customWidth="1"/>
    <col min="15123" max="15359" width="9" style="31"/>
    <col min="15360" max="15360" width="22.625" style="31" customWidth="1"/>
    <col min="15361" max="15361" width="8.125" style="31" customWidth="1"/>
    <col min="15362" max="15377" width="7.625" style="31" customWidth="1"/>
    <col min="15378" max="15378" width="2.875" style="31" customWidth="1"/>
    <col min="15379" max="15615" width="9" style="31"/>
    <col min="15616" max="15616" width="22.625" style="31" customWidth="1"/>
    <col min="15617" max="15617" width="8.125" style="31" customWidth="1"/>
    <col min="15618" max="15633" width="7.625" style="31" customWidth="1"/>
    <col min="15634" max="15634" width="2.875" style="31" customWidth="1"/>
    <col min="15635" max="15871" width="9" style="31"/>
    <col min="15872" max="15872" width="22.625" style="31" customWidth="1"/>
    <col min="15873" max="15873" width="8.125" style="31" customWidth="1"/>
    <col min="15874" max="15889" width="7.625" style="31" customWidth="1"/>
    <col min="15890" max="15890" width="2.875" style="31" customWidth="1"/>
    <col min="15891" max="16127" width="9" style="31"/>
    <col min="16128" max="16128" width="22.625" style="31" customWidth="1"/>
    <col min="16129" max="16129" width="8.125" style="31" customWidth="1"/>
    <col min="16130" max="16145" width="7.625" style="31" customWidth="1"/>
    <col min="16146" max="16146" width="2.875" style="31" customWidth="1"/>
    <col min="16147" max="16384" width="9" style="31"/>
  </cols>
  <sheetData>
    <row r="1" spans="1:24" ht="15" customHeight="1">
      <c r="A1" s="183" t="s">
        <v>263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24" ht="15" customHeight="1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4"/>
      <c r="O2" s="24"/>
      <c r="P2" s="24"/>
      <c r="Q2" s="24"/>
      <c r="R2" s="24"/>
      <c r="S2" s="212" t="s">
        <v>264</v>
      </c>
    </row>
    <row r="3" spans="1:24" ht="15" customHeight="1">
      <c r="A3" s="69"/>
      <c r="B3" s="50" t="s">
        <v>0</v>
      </c>
      <c r="C3" s="67" t="s">
        <v>1</v>
      </c>
      <c r="D3" s="67" t="s">
        <v>2</v>
      </c>
      <c r="E3" s="67" t="s">
        <v>3</v>
      </c>
      <c r="F3" s="67" t="s">
        <v>4</v>
      </c>
      <c r="G3" s="67" t="s">
        <v>5</v>
      </c>
      <c r="H3" s="67" t="s">
        <v>6</v>
      </c>
      <c r="I3" s="38" t="s">
        <v>7</v>
      </c>
      <c r="J3" s="75" t="s">
        <v>8</v>
      </c>
      <c r="K3" s="40" t="s">
        <v>9</v>
      </c>
      <c r="L3" s="67" t="s">
        <v>10</v>
      </c>
      <c r="M3" s="67" t="s">
        <v>11</v>
      </c>
      <c r="N3" s="67" t="s">
        <v>12</v>
      </c>
      <c r="O3" s="67" t="s">
        <v>37</v>
      </c>
      <c r="P3" s="67" t="s">
        <v>14</v>
      </c>
      <c r="Q3" s="67" t="s">
        <v>15</v>
      </c>
      <c r="R3" s="68" t="s">
        <v>16</v>
      </c>
      <c r="S3" s="201" t="s">
        <v>53</v>
      </c>
    </row>
    <row r="4" spans="1:24" ht="15" customHeight="1">
      <c r="A4" s="41" t="s">
        <v>0</v>
      </c>
      <c r="B4" s="213">
        <f t="shared" ref="B4:S4" si="0">SUM(B5:B7)</f>
        <v>58</v>
      </c>
      <c r="C4" s="210">
        <f t="shared" si="0"/>
        <v>8</v>
      </c>
      <c r="D4" s="210">
        <f t="shared" si="0"/>
        <v>1</v>
      </c>
      <c r="E4" s="210">
        <f t="shared" si="0"/>
        <v>2</v>
      </c>
      <c r="F4" s="210">
        <f t="shared" si="0"/>
        <v>1</v>
      </c>
      <c r="G4" s="210">
        <f t="shared" si="0"/>
        <v>9</v>
      </c>
      <c r="H4" s="210">
        <f t="shared" si="0"/>
        <v>9</v>
      </c>
      <c r="I4" s="210">
        <f t="shared" si="0"/>
        <v>1</v>
      </c>
      <c r="J4" s="210">
        <f t="shared" si="0"/>
        <v>1</v>
      </c>
      <c r="K4" s="210">
        <v>2</v>
      </c>
      <c r="L4" s="210">
        <v>1</v>
      </c>
      <c r="M4" s="210">
        <f t="shared" si="0"/>
        <v>1</v>
      </c>
      <c r="N4" s="210">
        <f t="shared" si="0"/>
        <v>7</v>
      </c>
      <c r="O4" s="210">
        <v>1</v>
      </c>
      <c r="P4" s="210">
        <f t="shared" si="0"/>
        <v>3</v>
      </c>
      <c r="Q4" s="210">
        <f t="shared" si="0"/>
        <v>1</v>
      </c>
      <c r="R4" s="210">
        <f t="shared" si="0"/>
        <v>1</v>
      </c>
      <c r="S4" s="210">
        <f t="shared" si="0"/>
        <v>9</v>
      </c>
    </row>
    <row r="5" spans="1:24" ht="15" customHeight="1">
      <c r="A5" s="42" t="s">
        <v>38</v>
      </c>
      <c r="B5" s="213">
        <f>SUM(C5:S5)</f>
        <v>26</v>
      </c>
      <c r="C5" s="217">
        <v>2</v>
      </c>
      <c r="D5" s="217">
        <v>1</v>
      </c>
      <c r="E5" s="217">
        <v>2</v>
      </c>
      <c r="F5" s="217">
        <v>1</v>
      </c>
      <c r="G5" s="217">
        <v>3</v>
      </c>
      <c r="H5" s="217">
        <v>3</v>
      </c>
      <c r="I5" s="217">
        <v>1</v>
      </c>
      <c r="J5" s="217">
        <v>1</v>
      </c>
      <c r="K5" s="217">
        <v>2</v>
      </c>
      <c r="L5" s="217">
        <v>1</v>
      </c>
      <c r="M5" s="217">
        <v>1</v>
      </c>
      <c r="N5" s="217">
        <v>1</v>
      </c>
      <c r="O5" s="217">
        <v>1</v>
      </c>
      <c r="P5" s="217">
        <v>3</v>
      </c>
      <c r="Q5" s="217">
        <v>1</v>
      </c>
      <c r="R5" s="217">
        <v>1</v>
      </c>
      <c r="S5" s="220">
        <v>1</v>
      </c>
    </row>
    <row r="6" spans="1:24" ht="15" customHeight="1">
      <c r="A6" s="42" t="s">
        <v>39</v>
      </c>
      <c r="B6" s="213">
        <f>SUM(C6:S6)</f>
        <v>13</v>
      </c>
      <c r="C6" s="217">
        <v>2</v>
      </c>
      <c r="D6" s="217">
        <v>0</v>
      </c>
      <c r="E6" s="217">
        <v>0</v>
      </c>
      <c r="F6" s="217">
        <v>0</v>
      </c>
      <c r="G6" s="217">
        <v>3</v>
      </c>
      <c r="H6" s="217">
        <v>3</v>
      </c>
      <c r="I6" s="217">
        <v>0</v>
      </c>
      <c r="J6" s="217">
        <v>0</v>
      </c>
      <c r="K6" s="217">
        <v>0</v>
      </c>
      <c r="L6" s="217">
        <v>0</v>
      </c>
      <c r="M6" s="217">
        <v>0</v>
      </c>
      <c r="N6" s="217">
        <v>2</v>
      </c>
      <c r="O6" s="217">
        <v>0</v>
      </c>
      <c r="P6" s="217">
        <v>0</v>
      </c>
      <c r="Q6" s="217">
        <v>0</v>
      </c>
      <c r="R6" s="217">
        <v>0</v>
      </c>
      <c r="S6" s="220">
        <v>3</v>
      </c>
    </row>
    <row r="7" spans="1:24" ht="15" customHeight="1" thickBot="1">
      <c r="A7" s="48" t="s">
        <v>40</v>
      </c>
      <c r="B7" s="216">
        <f>SUM(C7:S7)</f>
        <v>19</v>
      </c>
      <c r="C7" s="221">
        <v>4</v>
      </c>
      <c r="D7" s="221">
        <v>0</v>
      </c>
      <c r="E7" s="221">
        <v>0</v>
      </c>
      <c r="F7" s="221">
        <v>0</v>
      </c>
      <c r="G7" s="221">
        <v>3</v>
      </c>
      <c r="H7" s="221">
        <v>3</v>
      </c>
      <c r="I7" s="221">
        <v>0</v>
      </c>
      <c r="J7" s="221">
        <v>0</v>
      </c>
      <c r="K7" s="221">
        <v>0</v>
      </c>
      <c r="L7" s="221">
        <v>0</v>
      </c>
      <c r="M7" s="221">
        <v>0</v>
      </c>
      <c r="N7" s="221">
        <v>4</v>
      </c>
      <c r="O7" s="221">
        <v>0</v>
      </c>
      <c r="P7" s="221">
        <v>0</v>
      </c>
      <c r="Q7" s="221">
        <v>0</v>
      </c>
      <c r="R7" s="221">
        <v>0</v>
      </c>
      <c r="S7" s="223">
        <v>5</v>
      </c>
    </row>
    <row r="8" spans="1:24" ht="12" customHeight="1">
      <c r="A8" s="26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</row>
    <row r="9" spans="1:24" ht="12" customHeight="1">
      <c r="A9" s="2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24" ht="12" customHeight="1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24" ht="15" customHeight="1">
      <c r="A11" s="81" t="s">
        <v>265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</row>
    <row r="12" spans="1:24" ht="15" customHeight="1" thickBot="1">
      <c r="A12" s="82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U12" s="49"/>
      <c r="V12" s="49" t="s">
        <v>59</v>
      </c>
    </row>
    <row r="13" spans="1:24" ht="15" customHeight="1">
      <c r="A13" s="76"/>
      <c r="B13" s="94" t="s">
        <v>266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87"/>
      <c r="S13" s="305"/>
      <c r="T13" s="305"/>
      <c r="U13" s="305"/>
      <c r="V13" s="305"/>
      <c r="W13" s="307"/>
      <c r="X13" s="237"/>
    </row>
    <row r="14" spans="1:24" ht="24">
      <c r="A14" s="77"/>
      <c r="B14" s="74" t="s">
        <v>41</v>
      </c>
      <c r="C14" s="71" t="s">
        <v>1</v>
      </c>
      <c r="D14" s="71" t="s">
        <v>2</v>
      </c>
      <c r="E14" s="71" t="s">
        <v>3</v>
      </c>
      <c r="F14" s="71" t="s">
        <v>4</v>
      </c>
      <c r="G14" s="71" t="s">
        <v>5</v>
      </c>
      <c r="H14" s="71" t="s">
        <v>6</v>
      </c>
      <c r="I14" s="88" t="s">
        <v>7</v>
      </c>
      <c r="J14" s="71" t="s">
        <v>8</v>
      </c>
      <c r="K14" s="71" t="s">
        <v>9</v>
      </c>
      <c r="L14" s="71" t="s">
        <v>10</v>
      </c>
      <c r="M14" s="71" t="s">
        <v>11</v>
      </c>
      <c r="N14" s="71" t="s">
        <v>12</v>
      </c>
      <c r="O14" s="71" t="s">
        <v>13</v>
      </c>
      <c r="P14" s="71" t="s">
        <v>14</v>
      </c>
      <c r="Q14" s="71" t="s">
        <v>15</v>
      </c>
      <c r="R14" s="71" t="s">
        <v>16</v>
      </c>
      <c r="S14" s="306" t="s">
        <v>268</v>
      </c>
      <c r="T14" s="306" t="s">
        <v>269</v>
      </c>
      <c r="U14" s="306" t="s">
        <v>270</v>
      </c>
      <c r="V14" s="306" t="s">
        <v>271</v>
      </c>
      <c r="W14" s="308" t="s">
        <v>272</v>
      </c>
      <c r="X14" s="309" t="s">
        <v>267</v>
      </c>
    </row>
    <row r="15" spans="1:24" ht="15" customHeight="1">
      <c r="A15" s="46" t="s">
        <v>0</v>
      </c>
      <c r="B15" s="224">
        <f>SUM(B16:B24)</f>
        <v>8063</v>
      </c>
      <c r="C15" s="225">
        <f>SUM(C16:C24)</f>
        <v>670</v>
      </c>
      <c r="D15" s="225">
        <f>SUM(D16:D24)</f>
        <v>379</v>
      </c>
      <c r="E15" s="225">
        <f t="shared" ref="E15:R15" si="1">SUM(E16:E24)</f>
        <v>493</v>
      </c>
      <c r="F15" s="225">
        <f t="shared" si="1"/>
        <v>488</v>
      </c>
      <c r="G15" s="225">
        <f t="shared" si="1"/>
        <v>762</v>
      </c>
      <c r="H15" s="225">
        <f t="shared" si="1"/>
        <v>852</v>
      </c>
      <c r="I15" s="225">
        <f t="shared" si="1"/>
        <v>462</v>
      </c>
      <c r="J15" s="225">
        <f t="shared" si="1"/>
        <v>396</v>
      </c>
      <c r="K15" s="225">
        <f t="shared" si="1"/>
        <v>266</v>
      </c>
      <c r="L15" s="225">
        <f t="shared" si="1"/>
        <v>569</v>
      </c>
      <c r="M15" s="225">
        <f t="shared" si="1"/>
        <v>277</v>
      </c>
      <c r="N15" s="225">
        <f t="shared" si="1"/>
        <v>385</v>
      </c>
      <c r="O15" s="225">
        <f t="shared" si="1"/>
        <v>444</v>
      </c>
      <c r="P15" s="225">
        <f t="shared" si="1"/>
        <v>586</v>
      </c>
      <c r="Q15" s="225">
        <f t="shared" si="1"/>
        <v>559</v>
      </c>
      <c r="R15" s="226">
        <f t="shared" si="1"/>
        <v>475</v>
      </c>
      <c r="S15" s="182">
        <v>6853</v>
      </c>
      <c r="T15" s="72">
        <v>6798</v>
      </c>
      <c r="U15" s="72">
        <v>6911</v>
      </c>
      <c r="V15" s="72">
        <v>6972</v>
      </c>
      <c r="W15" s="196">
        <v>6969</v>
      </c>
      <c r="X15" s="238">
        <v>7972</v>
      </c>
    </row>
    <row r="16" spans="1:24" ht="15" customHeight="1">
      <c r="A16" s="46" t="s">
        <v>42</v>
      </c>
      <c r="B16" s="218">
        <f>SUM(C16:R16)</f>
        <v>110</v>
      </c>
      <c r="C16" s="227">
        <v>12</v>
      </c>
      <c r="D16" s="227">
        <v>3</v>
      </c>
      <c r="E16" s="227">
        <v>9</v>
      </c>
      <c r="F16" s="227">
        <v>4</v>
      </c>
      <c r="G16" s="227">
        <v>10</v>
      </c>
      <c r="H16" s="227">
        <v>7</v>
      </c>
      <c r="I16" s="227">
        <v>6</v>
      </c>
      <c r="J16" s="227">
        <v>6</v>
      </c>
      <c r="K16" s="227">
        <v>4</v>
      </c>
      <c r="L16" s="227">
        <v>11</v>
      </c>
      <c r="M16" s="227">
        <v>5</v>
      </c>
      <c r="N16" s="227">
        <v>12</v>
      </c>
      <c r="O16" s="227">
        <v>6</v>
      </c>
      <c r="P16" s="227">
        <v>5</v>
      </c>
      <c r="Q16" s="227">
        <v>6</v>
      </c>
      <c r="R16" s="228">
        <v>4</v>
      </c>
      <c r="S16" s="58">
        <v>124</v>
      </c>
      <c r="T16" s="57">
        <v>123</v>
      </c>
      <c r="U16" s="57">
        <v>122</v>
      </c>
      <c r="V16" s="57">
        <v>121</v>
      </c>
      <c r="W16" s="196">
        <v>118</v>
      </c>
      <c r="X16" s="238">
        <v>114</v>
      </c>
    </row>
    <row r="17" spans="1:25" ht="15" customHeight="1">
      <c r="A17" s="46" t="s">
        <v>43</v>
      </c>
      <c r="B17" s="218">
        <f t="shared" ref="B17:B23" si="2">SUM(C17:R17)</f>
        <v>2397</v>
      </c>
      <c r="C17" s="210">
        <v>197</v>
      </c>
      <c r="D17" s="210">
        <v>104</v>
      </c>
      <c r="E17" s="210">
        <v>137</v>
      </c>
      <c r="F17" s="210">
        <v>132</v>
      </c>
      <c r="G17" s="210">
        <v>259</v>
      </c>
      <c r="H17" s="210">
        <v>315</v>
      </c>
      <c r="I17" s="210">
        <v>128</v>
      </c>
      <c r="J17" s="210">
        <v>103</v>
      </c>
      <c r="K17" s="210">
        <v>73</v>
      </c>
      <c r="L17" s="210">
        <v>134</v>
      </c>
      <c r="M17" s="210">
        <v>93</v>
      </c>
      <c r="N17" s="210">
        <v>99</v>
      </c>
      <c r="O17" s="210">
        <v>124</v>
      </c>
      <c r="P17" s="210">
        <v>189</v>
      </c>
      <c r="Q17" s="210">
        <v>160</v>
      </c>
      <c r="R17" s="229">
        <v>150</v>
      </c>
      <c r="S17" s="58">
        <v>2187</v>
      </c>
      <c r="T17" s="57">
        <v>2189</v>
      </c>
      <c r="U17" s="57">
        <v>2252</v>
      </c>
      <c r="V17" s="57">
        <v>2284</v>
      </c>
      <c r="W17" s="196">
        <v>2323</v>
      </c>
      <c r="X17" s="238">
        <v>2349</v>
      </c>
    </row>
    <row r="18" spans="1:25" ht="15" customHeight="1">
      <c r="A18" s="46" t="s">
        <v>44</v>
      </c>
      <c r="B18" s="218">
        <f t="shared" si="2"/>
        <v>1401</v>
      </c>
      <c r="C18" s="230">
        <v>120</v>
      </c>
      <c r="D18" s="230">
        <v>74</v>
      </c>
      <c r="E18" s="230">
        <v>87</v>
      </c>
      <c r="F18" s="230">
        <v>94</v>
      </c>
      <c r="G18" s="230">
        <v>137</v>
      </c>
      <c r="H18" s="230">
        <v>150</v>
      </c>
      <c r="I18" s="230">
        <v>79</v>
      </c>
      <c r="J18" s="230">
        <v>70</v>
      </c>
      <c r="K18" s="230">
        <v>38</v>
      </c>
      <c r="L18" s="230">
        <v>85</v>
      </c>
      <c r="M18" s="230">
        <v>48</v>
      </c>
      <c r="N18" s="230">
        <v>64</v>
      </c>
      <c r="O18" s="230">
        <v>69</v>
      </c>
      <c r="P18" s="230">
        <v>106</v>
      </c>
      <c r="Q18" s="230">
        <v>96</v>
      </c>
      <c r="R18" s="231">
        <v>84</v>
      </c>
      <c r="S18" s="58">
        <v>1450</v>
      </c>
      <c r="T18" s="57">
        <v>1419</v>
      </c>
      <c r="U18" s="57">
        <v>1439</v>
      </c>
      <c r="V18" s="57">
        <v>1446</v>
      </c>
      <c r="W18" s="196">
        <v>1425</v>
      </c>
      <c r="X18" s="238">
        <v>1410</v>
      </c>
    </row>
    <row r="19" spans="1:25" ht="15" customHeight="1">
      <c r="A19" s="46" t="s">
        <v>45</v>
      </c>
      <c r="B19" s="218">
        <f t="shared" si="2"/>
        <v>104</v>
      </c>
      <c r="C19" s="214">
        <v>11</v>
      </c>
      <c r="D19" s="214">
        <v>4</v>
      </c>
      <c r="E19" s="214">
        <v>8</v>
      </c>
      <c r="F19" s="214">
        <v>7</v>
      </c>
      <c r="G19" s="214">
        <v>2</v>
      </c>
      <c r="H19" s="217">
        <v>4</v>
      </c>
      <c r="I19" s="214">
        <v>8</v>
      </c>
      <c r="J19" s="214">
        <v>7</v>
      </c>
      <c r="K19" s="214">
        <v>3</v>
      </c>
      <c r="L19" s="217">
        <v>7</v>
      </c>
      <c r="M19" s="217" t="s">
        <v>70</v>
      </c>
      <c r="N19" s="214">
        <v>4</v>
      </c>
      <c r="O19" s="214">
        <v>11</v>
      </c>
      <c r="P19" s="214">
        <v>14</v>
      </c>
      <c r="Q19" s="214">
        <v>5</v>
      </c>
      <c r="R19" s="232">
        <v>9</v>
      </c>
      <c r="S19" s="58">
        <v>77</v>
      </c>
      <c r="T19" s="57">
        <v>83</v>
      </c>
      <c r="U19" s="57">
        <v>87</v>
      </c>
      <c r="V19" s="57">
        <v>94</v>
      </c>
      <c r="W19" s="196">
        <v>93</v>
      </c>
      <c r="X19" s="238">
        <v>98</v>
      </c>
    </row>
    <row r="20" spans="1:25" ht="15" customHeight="1">
      <c r="A20" s="202" t="s">
        <v>69</v>
      </c>
      <c r="B20" s="218">
        <f t="shared" si="2"/>
        <v>2793</v>
      </c>
      <c r="C20" s="214">
        <v>239</v>
      </c>
      <c r="D20" s="214">
        <v>148</v>
      </c>
      <c r="E20" s="214">
        <v>159</v>
      </c>
      <c r="F20" s="214">
        <v>166</v>
      </c>
      <c r="G20" s="214">
        <v>234</v>
      </c>
      <c r="H20" s="214">
        <v>303</v>
      </c>
      <c r="I20" s="214">
        <v>174</v>
      </c>
      <c r="J20" s="214">
        <v>151</v>
      </c>
      <c r="K20" s="214">
        <v>104</v>
      </c>
      <c r="L20" s="214">
        <v>221</v>
      </c>
      <c r="M20" s="214">
        <v>72</v>
      </c>
      <c r="N20" s="214">
        <v>141</v>
      </c>
      <c r="O20" s="214">
        <v>154</v>
      </c>
      <c r="P20" s="214">
        <v>175</v>
      </c>
      <c r="Q20" s="214">
        <v>196</v>
      </c>
      <c r="R20" s="232">
        <v>156</v>
      </c>
      <c r="S20" s="58">
        <v>1733</v>
      </c>
      <c r="T20" s="57">
        <v>1712</v>
      </c>
      <c r="U20" s="57">
        <v>1723</v>
      </c>
      <c r="V20" s="57">
        <v>1727</v>
      </c>
      <c r="W20" s="196">
        <v>1728</v>
      </c>
      <c r="X20" s="238">
        <v>2734</v>
      </c>
    </row>
    <row r="21" spans="1:25" ht="15" customHeight="1">
      <c r="A21" s="202" t="s">
        <v>68</v>
      </c>
      <c r="B21" s="218">
        <f t="shared" si="2"/>
        <v>840</v>
      </c>
      <c r="C21" s="230">
        <v>65</v>
      </c>
      <c r="D21" s="230">
        <v>37</v>
      </c>
      <c r="E21" s="230">
        <v>65</v>
      </c>
      <c r="F21" s="230">
        <v>67</v>
      </c>
      <c r="G21" s="230">
        <v>75</v>
      </c>
      <c r="H21" s="230">
        <v>54</v>
      </c>
      <c r="I21" s="230">
        <v>44</v>
      </c>
      <c r="J21" s="230">
        <v>37</v>
      </c>
      <c r="K21" s="230">
        <v>27</v>
      </c>
      <c r="L21" s="230">
        <v>71</v>
      </c>
      <c r="M21" s="230">
        <v>38</v>
      </c>
      <c r="N21" s="230">
        <v>40</v>
      </c>
      <c r="O21" s="230">
        <v>47</v>
      </c>
      <c r="P21" s="230">
        <v>65</v>
      </c>
      <c r="Q21" s="230">
        <v>59</v>
      </c>
      <c r="R21" s="231">
        <v>49</v>
      </c>
      <c r="S21" s="58">
        <v>848</v>
      </c>
      <c r="T21" s="57">
        <v>849</v>
      </c>
      <c r="U21" s="57">
        <v>850</v>
      </c>
      <c r="V21" s="57">
        <v>863</v>
      </c>
      <c r="W21" s="196">
        <v>857</v>
      </c>
      <c r="X21" s="238">
        <v>848</v>
      </c>
    </row>
    <row r="22" spans="1:25" ht="15" customHeight="1">
      <c r="A22" s="202" t="s">
        <v>67</v>
      </c>
      <c r="B22" s="218">
        <f t="shared" si="2"/>
        <v>3</v>
      </c>
      <c r="C22" s="217">
        <v>0</v>
      </c>
      <c r="D22" s="217">
        <v>0</v>
      </c>
      <c r="E22" s="217">
        <v>1</v>
      </c>
      <c r="F22" s="217">
        <v>0</v>
      </c>
      <c r="G22" s="217">
        <v>1</v>
      </c>
      <c r="H22" s="217">
        <v>1</v>
      </c>
      <c r="I22" s="217">
        <v>0</v>
      </c>
      <c r="J22" s="217">
        <v>0</v>
      </c>
      <c r="K22" s="217">
        <v>0</v>
      </c>
      <c r="L22" s="217">
        <v>0</v>
      </c>
      <c r="M22" s="217">
        <v>0</v>
      </c>
      <c r="N22" s="217">
        <v>0</v>
      </c>
      <c r="O22" s="217">
        <v>0</v>
      </c>
      <c r="P22" s="217">
        <v>0</v>
      </c>
      <c r="Q22" s="217">
        <v>0</v>
      </c>
      <c r="R22" s="233">
        <v>0</v>
      </c>
      <c r="S22" s="58">
        <v>2</v>
      </c>
      <c r="T22" s="57">
        <v>2</v>
      </c>
      <c r="U22" s="57">
        <v>2</v>
      </c>
      <c r="V22" s="57">
        <v>2</v>
      </c>
      <c r="W22" s="196">
        <v>3</v>
      </c>
      <c r="X22" s="238">
        <v>3</v>
      </c>
    </row>
    <row r="23" spans="1:25" ht="15" customHeight="1">
      <c r="A23" s="46" t="s">
        <v>46</v>
      </c>
      <c r="B23" s="218">
        <f t="shared" si="2"/>
        <v>391</v>
      </c>
      <c r="C23" s="230">
        <v>21</v>
      </c>
      <c r="D23" s="230">
        <v>8</v>
      </c>
      <c r="E23" s="230">
        <v>27</v>
      </c>
      <c r="F23" s="230">
        <v>14</v>
      </c>
      <c r="G23" s="230">
        <v>39</v>
      </c>
      <c r="H23" s="230">
        <v>16</v>
      </c>
      <c r="I23" s="230">
        <v>20</v>
      </c>
      <c r="J23" s="230">
        <v>21</v>
      </c>
      <c r="K23" s="230">
        <v>17</v>
      </c>
      <c r="L23" s="230">
        <v>40</v>
      </c>
      <c r="M23" s="230">
        <v>21</v>
      </c>
      <c r="N23" s="230">
        <v>23</v>
      </c>
      <c r="O23" s="230">
        <v>32</v>
      </c>
      <c r="P23" s="230">
        <v>32</v>
      </c>
      <c r="Q23" s="230">
        <v>37</v>
      </c>
      <c r="R23" s="231">
        <v>23</v>
      </c>
      <c r="S23" s="58">
        <v>411</v>
      </c>
      <c r="T23" s="57">
        <v>400</v>
      </c>
      <c r="U23" s="57">
        <v>408</v>
      </c>
      <c r="V23" s="57">
        <v>406</v>
      </c>
      <c r="W23" s="196">
        <v>398</v>
      </c>
      <c r="X23" s="238">
        <v>391</v>
      </c>
    </row>
    <row r="24" spans="1:25" ht="15" customHeight="1" thickBot="1">
      <c r="A24" s="44" t="s">
        <v>47</v>
      </c>
      <c r="B24" s="234">
        <f>SUM(C24:R24)</f>
        <v>24</v>
      </c>
      <c r="C24" s="235">
        <v>5</v>
      </c>
      <c r="D24" s="235">
        <v>1</v>
      </c>
      <c r="E24" s="221">
        <v>0</v>
      </c>
      <c r="F24" s="235">
        <v>4</v>
      </c>
      <c r="G24" s="235">
        <v>5</v>
      </c>
      <c r="H24" s="235">
        <v>2</v>
      </c>
      <c r="I24" s="235">
        <v>3</v>
      </c>
      <c r="J24" s="235">
        <v>1</v>
      </c>
      <c r="K24" s="221">
        <v>0</v>
      </c>
      <c r="L24" s="235">
        <v>0</v>
      </c>
      <c r="M24" s="221">
        <v>0</v>
      </c>
      <c r="N24" s="235">
        <v>2</v>
      </c>
      <c r="O24" s="235">
        <v>1</v>
      </c>
      <c r="P24" s="221">
        <v>0</v>
      </c>
      <c r="Q24" s="221">
        <v>0</v>
      </c>
      <c r="R24" s="236">
        <v>0</v>
      </c>
      <c r="S24" s="70">
        <v>21</v>
      </c>
      <c r="T24" s="73">
        <v>21</v>
      </c>
      <c r="U24" s="73">
        <v>28</v>
      </c>
      <c r="V24" s="73">
        <v>29</v>
      </c>
      <c r="W24" s="197">
        <v>24</v>
      </c>
      <c r="X24" s="239">
        <v>25</v>
      </c>
    </row>
    <row r="25" spans="1:25" ht="12.75" customHeight="1">
      <c r="A25" s="36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</row>
    <row r="26" spans="1:25" ht="12.75" customHeight="1">
      <c r="A26" s="36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5" ht="12.75" customHeight="1">
      <c r="A27" s="27"/>
      <c r="B27" s="27"/>
      <c r="C27" s="27"/>
      <c r="D27" s="23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5" ht="15" customHeight="1">
      <c r="A28" s="83" t="s">
        <v>273</v>
      </c>
      <c r="B28" s="27"/>
      <c r="C28" s="27"/>
      <c r="D28" s="36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5" ht="15" customHeight="1" thickBot="1">
      <c r="A29" s="84"/>
      <c r="B29" s="27"/>
      <c r="C29" s="27"/>
      <c r="D29" s="36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U29" s="49"/>
      <c r="V29" s="49" t="s">
        <v>59</v>
      </c>
      <c r="X29" s="32"/>
    </row>
    <row r="30" spans="1:25" ht="15" customHeight="1">
      <c r="A30" s="76"/>
      <c r="B30" s="94" t="s">
        <v>266</v>
      </c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87"/>
      <c r="S30" s="305"/>
      <c r="T30" s="305"/>
      <c r="U30" s="305"/>
      <c r="V30" s="305"/>
      <c r="W30" s="307"/>
      <c r="X30" s="237"/>
      <c r="Y30" s="222"/>
    </row>
    <row r="31" spans="1:25" ht="24">
      <c r="A31" s="77"/>
      <c r="B31" s="74" t="s">
        <v>41</v>
      </c>
      <c r="C31" s="71" t="s">
        <v>1</v>
      </c>
      <c r="D31" s="71" t="s">
        <v>2</v>
      </c>
      <c r="E31" s="71" t="s">
        <v>3</v>
      </c>
      <c r="F31" s="71" t="s">
        <v>4</v>
      </c>
      <c r="G31" s="71" t="s">
        <v>5</v>
      </c>
      <c r="H31" s="71" t="s">
        <v>6</v>
      </c>
      <c r="I31" s="88" t="s">
        <v>7</v>
      </c>
      <c r="J31" s="71" t="s">
        <v>8</v>
      </c>
      <c r="K31" s="71" t="s">
        <v>9</v>
      </c>
      <c r="L31" s="71" t="s">
        <v>10</v>
      </c>
      <c r="M31" s="71" t="s">
        <v>11</v>
      </c>
      <c r="N31" s="71" t="s">
        <v>12</v>
      </c>
      <c r="O31" s="71" t="s">
        <v>13</v>
      </c>
      <c r="P31" s="71" t="s">
        <v>14</v>
      </c>
      <c r="Q31" s="71" t="s">
        <v>15</v>
      </c>
      <c r="R31" s="71" t="s">
        <v>16</v>
      </c>
      <c r="S31" s="306" t="s">
        <v>268</v>
      </c>
      <c r="T31" s="306" t="s">
        <v>269</v>
      </c>
      <c r="U31" s="306" t="s">
        <v>270</v>
      </c>
      <c r="V31" s="306" t="s">
        <v>271</v>
      </c>
      <c r="W31" s="308" t="s">
        <v>272</v>
      </c>
      <c r="X31" s="309" t="s">
        <v>267</v>
      </c>
      <c r="Y31" s="222"/>
    </row>
    <row r="32" spans="1:25" ht="15" customHeight="1">
      <c r="A32" s="41" t="s">
        <v>0</v>
      </c>
      <c r="B32" s="242">
        <f>SUM(B33:B39)</f>
        <v>1680</v>
      </c>
      <c r="C32" s="243">
        <f>SUM(C33:C39)</f>
        <v>185</v>
      </c>
      <c r="D32" s="243">
        <f t="shared" ref="D32:R32" si="3">SUM(D33:D39)</f>
        <v>91</v>
      </c>
      <c r="E32" s="243">
        <f t="shared" si="3"/>
        <v>98</v>
      </c>
      <c r="F32" s="243">
        <f t="shared" si="3"/>
        <v>83</v>
      </c>
      <c r="G32" s="243">
        <f t="shared" si="3"/>
        <v>165</v>
      </c>
      <c r="H32" s="243">
        <f t="shared" si="3"/>
        <v>190</v>
      </c>
      <c r="I32" s="243">
        <f t="shared" si="3"/>
        <v>90</v>
      </c>
      <c r="J32" s="243">
        <f t="shared" si="3"/>
        <v>57</v>
      </c>
      <c r="K32" s="243">
        <f t="shared" si="3"/>
        <v>57</v>
      </c>
      <c r="L32" s="243">
        <f t="shared" si="3"/>
        <v>120</v>
      </c>
      <c r="M32" s="243">
        <f t="shared" si="3"/>
        <v>41</v>
      </c>
      <c r="N32" s="243">
        <f t="shared" si="3"/>
        <v>75</v>
      </c>
      <c r="O32" s="243">
        <f t="shared" si="3"/>
        <v>80</v>
      </c>
      <c r="P32" s="243">
        <f t="shared" si="3"/>
        <v>127</v>
      </c>
      <c r="Q32" s="243">
        <f t="shared" si="3"/>
        <v>129</v>
      </c>
      <c r="R32" s="243">
        <f t="shared" si="3"/>
        <v>92</v>
      </c>
      <c r="S32" s="65">
        <v>1443</v>
      </c>
      <c r="T32" s="65">
        <v>967</v>
      </c>
      <c r="U32" s="65">
        <v>905</v>
      </c>
      <c r="V32" s="65">
        <v>1133</v>
      </c>
      <c r="W32" s="198">
        <v>1429</v>
      </c>
      <c r="X32" s="240">
        <v>1558</v>
      </c>
      <c r="Y32" s="222"/>
    </row>
    <row r="33" spans="1:25" ht="15" customHeight="1">
      <c r="A33" s="42" t="s">
        <v>42</v>
      </c>
      <c r="B33" s="219">
        <f t="shared" ref="B33:B39" si="4">SUM(C33:R33)</f>
        <v>111</v>
      </c>
      <c r="C33" s="217">
        <v>12</v>
      </c>
      <c r="D33" s="217">
        <v>3</v>
      </c>
      <c r="E33" s="217">
        <v>10</v>
      </c>
      <c r="F33" s="217">
        <v>4</v>
      </c>
      <c r="G33" s="217">
        <v>10</v>
      </c>
      <c r="H33" s="217">
        <v>7</v>
      </c>
      <c r="I33" s="217">
        <v>6</v>
      </c>
      <c r="J33" s="217">
        <v>6</v>
      </c>
      <c r="K33" s="217">
        <v>4</v>
      </c>
      <c r="L33" s="217">
        <v>11</v>
      </c>
      <c r="M33" s="217">
        <v>5</v>
      </c>
      <c r="N33" s="217">
        <v>12</v>
      </c>
      <c r="O33" s="217">
        <v>6</v>
      </c>
      <c r="P33" s="217">
        <v>5</v>
      </c>
      <c r="Q33" s="217">
        <v>6</v>
      </c>
      <c r="R33" s="217">
        <v>4</v>
      </c>
      <c r="S33" s="47">
        <v>129</v>
      </c>
      <c r="T33" s="47">
        <v>2</v>
      </c>
      <c r="U33" s="47">
        <v>128</v>
      </c>
      <c r="V33" s="47">
        <v>122</v>
      </c>
      <c r="W33" s="199">
        <v>117</v>
      </c>
      <c r="X33" s="240">
        <v>115</v>
      </c>
      <c r="Y33" s="222"/>
    </row>
    <row r="34" spans="1:25" ht="15" customHeight="1">
      <c r="A34" s="42" t="s">
        <v>43</v>
      </c>
      <c r="B34" s="219">
        <f t="shared" si="4"/>
        <v>1047</v>
      </c>
      <c r="C34" s="244">
        <v>117</v>
      </c>
      <c r="D34" s="244">
        <v>47</v>
      </c>
      <c r="E34" s="244">
        <v>66</v>
      </c>
      <c r="F34" s="244">
        <v>45</v>
      </c>
      <c r="G34" s="244">
        <v>104</v>
      </c>
      <c r="H34" s="244">
        <v>135</v>
      </c>
      <c r="I34" s="244">
        <v>55</v>
      </c>
      <c r="J34" s="244">
        <v>38</v>
      </c>
      <c r="K34" s="244">
        <v>43</v>
      </c>
      <c r="L34" s="244">
        <v>69</v>
      </c>
      <c r="M34" s="244">
        <v>26</v>
      </c>
      <c r="N34" s="244">
        <v>40</v>
      </c>
      <c r="O34" s="244">
        <v>41</v>
      </c>
      <c r="P34" s="244">
        <v>86</v>
      </c>
      <c r="Q34" s="244">
        <v>74</v>
      </c>
      <c r="R34" s="244">
        <v>61</v>
      </c>
      <c r="S34" s="47">
        <v>825</v>
      </c>
      <c r="T34" s="47">
        <v>630</v>
      </c>
      <c r="U34" s="47">
        <v>519</v>
      </c>
      <c r="V34" s="47">
        <v>658</v>
      </c>
      <c r="W34" s="199">
        <v>897</v>
      </c>
      <c r="X34" s="240">
        <v>933</v>
      </c>
      <c r="Y34" s="222"/>
    </row>
    <row r="35" spans="1:25" ht="15" customHeight="1">
      <c r="A35" s="42" t="s">
        <v>45</v>
      </c>
      <c r="B35" s="219">
        <f t="shared" si="4"/>
        <v>10</v>
      </c>
      <c r="C35" s="217">
        <v>0</v>
      </c>
      <c r="D35" s="217">
        <v>0</v>
      </c>
      <c r="E35" s="217">
        <v>0</v>
      </c>
      <c r="F35" s="217" t="s">
        <v>70</v>
      </c>
      <c r="G35" s="217" t="s">
        <v>70</v>
      </c>
      <c r="H35" s="217" t="s">
        <v>70</v>
      </c>
      <c r="I35" s="217">
        <v>1</v>
      </c>
      <c r="J35" s="217">
        <v>0</v>
      </c>
      <c r="K35" s="217">
        <v>1</v>
      </c>
      <c r="L35" s="217" t="s">
        <v>70</v>
      </c>
      <c r="M35" s="217">
        <v>0</v>
      </c>
      <c r="N35" s="217">
        <v>0</v>
      </c>
      <c r="O35" s="217">
        <v>4</v>
      </c>
      <c r="P35" s="217">
        <v>1</v>
      </c>
      <c r="Q35" s="217">
        <v>0</v>
      </c>
      <c r="R35" s="217">
        <v>3</v>
      </c>
      <c r="S35" s="47">
        <v>2</v>
      </c>
      <c r="T35" s="47">
        <v>2</v>
      </c>
      <c r="U35" s="47">
        <v>1</v>
      </c>
      <c r="V35" s="47">
        <v>2</v>
      </c>
      <c r="W35" s="199">
        <v>6</v>
      </c>
      <c r="X35" s="240">
        <v>1</v>
      </c>
      <c r="Y35" s="222"/>
    </row>
    <row r="36" spans="1:25" ht="15" customHeight="1">
      <c r="A36" s="42" t="s">
        <v>48</v>
      </c>
      <c r="B36" s="219">
        <f t="shared" si="4"/>
        <v>454</v>
      </c>
      <c r="C36" s="244">
        <v>43</v>
      </c>
      <c r="D36" s="244">
        <v>37</v>
      </c>
      <c r="E36" s="244">
        <v>22</v>
      </c>
      <c r="F36" s="244">
        <v>30</v>
      </c>
      <c r="G36" s="244">
        <v>45</v>
      </c>
      <c r="H36" s="244">
        <v>46</v>
      </c>
      <c r="I36" s="244">
        <v>23</v>
      </c>
      <c r="J36" s="244">
        <v>10</v>
      </c>
      <c r="K36" s="244">
        <v>8</v>
      </c>
      <c r="L36" s="244">
        <v>35</v>
      </c>
      <c r="M36" s="244">
        <v>10</v>
      </c>
      <c r="N36" s="244">
        <v>15</v>
      </c>
      <c r="O36" s="244">
        <v>23</v>
      </c>
      <c r="P36" s="244">
        <v>35</v>
      </c>
      <c r="Q36" s="244">
        <v>48</v>
      </c>
      <c r="R36" s="244">
        <v>24</v>
      </c>
      <c r="S36" s="47">
        <v>426</v>
      </c>
      <c r="T36" s="47">
        <v>305</v>
      </c>
      <c r="U36" s="47">
        <v>208</v>
      </c>
      <c r="V36" s="47">
        <v>309</v>
      </c>
      <c r="W36" s="199">
        <v>363</v>
      </c>
      <c r="X36" s="240">
        <v>455</v>
      </c>
      <c r="Y36" s="222"/>
    </row>
    <row r="37" spans="1:25" ht="15" customHeight="1">
      <c r="A37" s="42" t="s">
        <v>46</v>
      </c>
      <c r="B37" s="219">
        <f t="shared" si="4"/>
        <v>16</v>
      </c>
      <c r="C37" s="217" t="s">
        <v>70</v>
      </c>
      <c r="D37" s="217">
        <v>1</v>
      </c>
      <c r="E37" s="217">
        <v>0</v>
      </c>
      <c r="F37" s="217" t="s">
        <v>70</v>
      </c>
      <c r="G37" s="217">
        <v>1</v>
      </c>
      <c r="H37" s="217">
        <v>0</v>
      </c>
      <c r="I37" s="217">
        <v>0</v>
      </c>
      <c r="J37" s="217">
        <v>1</v>
      </c>
      <c r="K37" s="217">
        <v>1</v>
      </c>
      <c r="L37" s="217">
        <v>4</v>
      </c>
      <c r="M37" s="217">
        <v>0</v>
      </c>
      <c r="N37" s="217">
        <v>4</v>
      </c>
      <c r="O37" s="217">
        <v>3</v>
      </c>
      <c r="P37" s="217">
        <v>0</v>
      </c>
      <c r="Q37" s="217">
        <v>1</v>
      </c>
      <c r="R37" s="217">
        <v>0</v>
      </c>
      <c r="S37" s="47">
        <v>30</v>
      </c>
      <c r="T37" s="47">
        <v>12</v>
      </c>
      <c r="U37" s="47">
        <v>13</v>
      </c>
      <c r="V37" s="47">
        <v>10</v>
      </c>
      <c r="W37" s="199">
        <v>12</v>
      </c>
      <c r="X37" s="240">
        <v>15</v>
      </c>
      <c r="Y37" s="222"/>
    </row>
    <row r="38" spans="1:25" ht="15" customHeight="1">
      <c r="A38" s="42" t="s">
        <v>47</v>
      </c>
      <c r="B38" s="219">
        <f t="shared" si="4"/>
        <v>42</v>
      </c>
      <c r="C38" s="217">
        <v>13</v>
      </c>
      <c r="D38" s="217">
        <v>3</v>
      </c>
      <c r="E38" s="217" t="s">
        <v>70</v>
      </c>
      <c r="F38" s="217">
        <v>4</v>
      </c>
      <c r="G38" s="217">
        <v>5</v>
      </c>
      <c r="H38" s="217">
        <v>2</v>
      </c>
      <c r="I38" s="217">
        <v>5</v>
      </c>
      <c r="J38" s="217">
        <v>2</v>
      </c>
      <c r="K38" s="217" t="s">
        <v>70</v>
      </c>
      <c r="L38" s="217">
        <v>1</v>
      </c>
      <c r="M38" s="217" t="s">
        <v>70</v>
      </c>
      <c r="N38" s="217">
        <v>4</v>
      </c>
      <c r="O38" s="217">
        <v>3</v>
      </c>
      <c r="P38" s="217" t="s">
        <v>70</v>
      </c>
      <c r="Q38" s="217" t="s">
        <v>70</v>
      </c>
      <c r="R38" s="217" t="s">
        <v>70</v>
      </c>
      <c r="S38" s="47">
        <v>30</v>
      </c>
      <c r="T38" s="47">
        <v>14</v>
      </c>
      <c r="U38" s="47">
        <v>35</v>
      </c>
      <c r="V38" s="47">
        <v>32</v>
      </c>
      <c r="W38" s="199">
        <v>34</v>
      </c>
      <c r="X38" s="240">
        <v>39</v>
      </c>
      <c r="Y38" s="222"/>
    </row>
    <row r="39" spans="1:25" ht="15" customHeight="1" thickBot="1">
      <c r="A39" s="48" t="s">
        <v>49</v>
      </c>
      <c r="B39" s="245">
        <f t="shared" si="4"/>
        <v>0</v>
      </c>
      <c r="C39" s="221">
        <v>0</v>
      </c>
      <c r="D39" s="221" t="s">
        <v>177</v>
      </c>
      <c r="E39" s="221" t="s">
        <v>70</v>
      </c>
      <c r="F39" s="221" t="s">
        <v>70</v>
      </c>
      <c r="G39" s="221" t="s">
        <v>70</v>
      </c>
      <c r="H39" s="221" t="s">
        <v>70</v>
      </c>
      <c r="I39" s="221">
        <v>0</v>
      </c>
      <c r="J39" s="221">
        <v>0</v>
      </c>
      <c r="K39" s="221" t="s">
        <v>70</v>
      </c>
      <c r="L39" s="221" t="s">
        <v>70</v>
      </c>
      <c r="M39" s="221">
        <v>0</v>
      </c>
      <c r="N39" s="221">
        <v>0</v>
      </c>
      <c r="O39" s="221" t="s">
        <v>70</v>
      </c>
      <c r="P39" s="221">
        <v>0</v>
      </c>
      <c r="Q39" s="221">
        <v>0</v>
      </c>
      <c r="R39" s="221">
        <v>0</v>
      </c>
      <c r="S39" s="45">
        <v>1</v>
      </c>
      <c r="T39" s="45">
        <v>2</v>
      </c>
      <c r="U39" s="45">
        <v>1</v>
      </c>
      <c r="V39" s="45">
        <v>0</v>
      </c>
      <c r="W39" s="200">
        <v>0</v>
      </c>
      <c r="X39" s="241">
        <v>0</v>
      </c>
      <c r="Y39" s="222"/>
    </row>
    <row r="40" spans="1:25" ht="12.75" customHeight="1">
      <c r="A40" s="26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</row>
  </sheetData>
  <phoneticPr fontId="4"/>
  <printOptions horizontalCentered="1"/>
  <pageMargins left="0.39370078740157483" right="0.39370078740157483" top="0.98425196850393704" bottom="0.39370078740157483" header="0.51181102362204722" footer="0.51181102362204722"/>
  <pageSetup paperSize="9" scale="79" fitToHeight="0" orientation="landscape" blackAndWhite="1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outlinePr summaryBelow="0" summaryRight="0"/>
    <pageSetUpPr autoPageBreaks="0" fitToPage="1"/>
  </sheetPr>
  <dimension ref="A1:X34"/>
  <sheetViews>
    <sheetView showGridLines="0" view="pageBreakPreview" zoomScale="85" zoomScaleNormal="85" zoomScaleSheetLayoutView="85" workbookViewId="0">
      <selection activeCell="A15" sqref="A15"/>
    </sheetView>
  </sheetViews>
  <sheetFormatPr defaultRowHeight="13.5"/>
  <cols>
    <col min="1" max="1" width="21" style="29" customWidth="1"/>
    <col min="2" max="18" width="7.375" style="29" customWidth="1"/>
    <col min="19" max="23" width="7.375" style="31" customWidth="1"/>
    <col min="24" max="24" width="7.5" style="31" customWidth="1"/>
    <col min="25" max="255" width="9" style="31"/>
    <col min="256" max="256" width="22.625" style="31" customWidth="1"/>
    <col min="257" max="257" width="8.125" style="31" customWidth="1"/>
    <col min="258" max="273" width="7.625" style="31" customWidth="1"/>
    <col min="274" max="274" width="2.875" style="31" customWidth="1"/>
    <col min="275" max="511" width="9" style="31"/>
    <col min="512" max="512" width="22.625" style="31" customWidth="1"/>
    <col min="513" max="513" width="8.125" style="31" customWidth="1"/>
    <col min="514" max="529" width="7.625" style="31" customWidth="1"/>
    <col min="530" max="530" width="2.875" style="31" customWidth="1"/>
    <col min="531" max="767" width="9" style="31"/>
    <col min="768" max="768" width="22.625" style="31" customWidth="1"/>
    <col min="769" max="769" width="8.125" style="31" customWidth="1"/>
    <col min="770" max="785" width="7.625" style="31" customWidth="1"/>
    <col min="786" max="786" width="2.875" style="31" customWidth="1"/>
    <col min="787" max="1023" width="9" style="31"/>
    <col min="1024" max="1024" width="22.625" style="31" customWidth="1"/>
    <col min="1025" max="1025" width="8.125" style="31" customWidth="1"/>
    <col min="1026" max="1041" width="7.625" style="31" customWidth="1"/>
    <col min="1042" max="1042" width="2.875" style="31" customWidth="1"/>
    <col min="1043" max="1279" width="9" style="31"/>
    <col min="1280" max="1280" width="22.625" style="31" customWidth="1"/>
    <col min="1281" max="1281" width="8.125" style="31" customWidth="1"/>
    <col min="1282" max="1297" width="7.625" style="31" customWidth="1"/>
    <col min="1298" max="1298" width="2.875" style="31" customWidth="1"/>
    <col min="1299" max="1535" width="9" style="31"/>
    <col min="1536" max="1536" width="22.625" style="31" customWidth="1"/>
    <col min="1537" max="1537" width="8.125" style="31" customWidth="1"/>
    <col min="1538" max="1553" width="7.625" style="31" customWidth="1"/>
    <col min="1554" max="1554" width="2.875" style="31" customWidth="1"/>
    <col min="1555" max="1791" width="9" style="31"/>
    <col min="1792" max="1792" width="22.625" style="31" customWidth="1"/>
    <col min="1793" max="1793" width="8.125" style="31" customWidth="1"/>
    <col min="1794" max="1809" width="7.625" style="31" customWidth="1"/>
    <col min="1810" max="1810" width="2.875" style="31" customWidth="1"/>
    <col min="1811" max="2047" width="9" style="31"/>
    <col min="2048" max="2048" width="22.625" style="31" customWidth="1"/>
    <col min="2049" max="2049" width="8.125" style="31" customWidth="1"/>
    <col min="2050" max="2065" width="7.625" style="31" customWidth="1"/>
    <col min="2066" max="2066" width="2.875" style="31" customWidth="1"/>
    <col min="2067" max="2303" width="9" style="31"/>
    <col min="2304" max="2304" width="22.625" style="31" customWidth="1"/>
    <col min="2305" max="2305" width="8.125" style="31" customWidth="1"/>
    <col min="2306" max="2321" width="7.625" style="31" customWidth="1"/>
    <col min="2322" max="2322" width="2.875" style="31" customWidth="1"/>
    <col min="2323" max="2559" width="9" style="31"/>
    <col min="2560" max="2560" width="22.625" style="31" customWidth="1"/>
    <col min="2561" max="2561" width="8.125" style="31" customWidth="1"/>
    <col min="2562" max="2577" width="7.625" style="31" customWidth="1"/>
    <col min="2578" max="2578" width="2.875" style="31" customWidth="1"/>
    <col min="2579" max="2815" width="9" style="31"/>
    <col min="2816" max="2816" width="22.625" style="31" customWidth="1"/>
    <col min="2817" max="2817" width="8.125" style="31" customWidth="1"/>
    <col min="2818" max="2833" width="7.625" style="31" customWidth="1"/>
    <col min="2834" max="2834" width="2.875" style="31" customWidth="1"/>
    <col min="2835" max="3071" width="9" style="31"/>
    <col min="3072" max="3072" width="22.625" style="31" customWidth="1"/>
    <col min="3073" max="3073" width="8.125" style="31" customWidth="1"/>
    <col min="3074" max="3089" width="7.625" style="31" customWidth="1"/>
    <col min="3090" max="3090" width="2.875" style="31" customWidth="1"/>
    <col min="3091" max="3327" width="9" style="31"/>
    <col min="3328" max="3328" width="22.625" style="31" customWidth="1"/>
    <col min="3329" max="3329" width="8.125" style="31" customWidth="1"/>
    <col min="3330" max="3345" width="7.625" style="31" customWidth="1"/>
    <col min="3346" max="3346" width="2.875" style="31" customWidth="1"/>
    <col min="3347" max="3583" width="9" style="31"/>
    <col min="3584" max="3584" width="22.625" style="31" customWidth="1"/>
    <col min="3585" max="3585" width="8.125" style="31" customWidth="1"/>
    <col min="3586" max="3601" width="7.625" style="31" customWidth="1"/>
    <col min="3602" max="3602" width="2.875" style="31" customWidth="1"/>
    <col min="3603" max="3839" width="9" style="31"/>
    <col min="3840" max="3840" width="22.625" style="31" customWidth="1"/>
    <col min="3841" max="3841" width="8.125" style="31" customWidth="1"/>
    <col min="3842" max="3857" width="7.625" style="31" customWidth="1"/>
    <col min="3858" max="3858" width="2.875" style="31" customWidth="1"/>
    <col min="3859" max="4095" width="9" style="31"/>
    <col min="4096" max="4096" width="22.625" style="31" customWidth="1"/>
    <col min="4097" max="4097" width="8.125" style="31" customWidth="1"/>
    <col min="4098" max="4113" width="7.625" style="31" customWidth="1"/>
    <col min="4114" max="4114" width="2.875" style="31" customWidth="1"/>
    <col min="4115" max="4351" width="9" style="31"/>
    <col min="4352" max="4352" width="22.625" style="31" customWidth="1"/>
    <col min="4353" max="4353" width="8.125" style="31" customWidth="1"/>
    <col min="4354" max="4369" width="7.625" style="31" customWidth="1"/>
    <col min="4370" max="4370" width="2.875" style="31" customWidth="1"/>
    <col min="4371" max="4607" width="9" style="31"/>
    <col min="4608" max="4608" width="22.625" style="31" customWidth="1"/>
    <col min="4609" max="4609" width="8.125" style="31" customWidth="1"/>
    <col min="4610" max="4625" width="7.625" style="31" customWidth="1"/>
    <col min="4626" max="4626" width="2.875" style="31" customWidth="1"/>
    <col min="4627" max="4863" width="9" style="31"/>
    <col min="4864" max="4864" width="22.625" style="31" customWidth="1"/>
    <col min="4865" max="4865" width="8.125" style="31" customWidth="1"/>
    <col min="4866" max="4881" width="7.625" style="31" customWidth="1"/>
    <col min="4882" max="4882" width="2.875" style="31" customWidth="1"/>
    <col min="4883" max="5119" width="9" style="31"/>
    <col min="5120" max="5120" width="22.625" style="31" customWidth="1"/>
    <col min="5121" max="5121" width="8.125" style="31" customWidth="1"/>
    <col min="5122" max="5137" width="7.625" style="31" customWidth="1"/>
    <col min="5138" max="5138" width="2.875" style="31" customWidth="1"/>
    <col min="5139" max="5375" width="9" style="31"/>
    <col min="5376" max="5376" width="22.625" style="31" customWidth="1"/>
    <col min="5377" max="5377" width="8.125" style="31" customWidth="1"/>
    <col min="5378" max="5393" width="7.625" style="31" customWidth="1"/>
    <col min="5394" max="5394" width="2.875" style="31" customWidth="1"/>
    <col min="5395" max="5631" width="9" style="31"/>
    <col min="5632" max="5632" width="22.625" style="31" customWidth="1"/>
    <col min="5633" max="5633" width="8.125" style="31" customWidth="1"/>
    <col min="5634" max="5649" width="7.625" style="31" customWidth="1"/>
    <col min="5650" max="5650" width="2.875" style="31" customWidth="1"/>
    <col min="5651" max="5887" width="9" style="31"/>
    <col min="5888" max="5888" width="22.625" style="31" customWidth="1"/>
    <col min="5889" max="5889" width="8.125" style="31" customWidth="1"/>
    <col min="5890" max="5905" width="7.625" style="31" customWidth="1"/>
    <col min="5906" max="5906" width="2.875" style="31" customWidth="1"/>
    <col min="5907" max="6143" width="9" style="31"/>
    <col min="6144" max="6144" width="22.625" style="31" customWidth="1"/>
    <col min="6145" max="6145" width="8.125" style="31" customWidth="1"/>
    <col min="6146" max="6161" width="7.625" style="31" customWidth="1"/>
    <col min="6162" max="6162" width="2.875" style="31" customWidth="1"/>
    <col min="6163" max="6399" width="9" style="31"/>
    <col min="6400" max="6400" width="22.625" style="31" customWidth="1"/>
    <col min="6401" max="6401" width="8.125" style="31" customWidth="1"/>
    <col min="6402" max="6417" width="7.625" style="31" customWidth="1"/>
    <col min="6418" max="6418" width="2.875" style="31" customWidth="1"/>
    <col min="6419" max="6655" width="9" style="31"/>
    <col min="6656" max="6656" width="22.625" style="31" customWidth="1"/>
    <col min="6657" max="6657" width="8.125" style="31" customWidth="1"/>
    <col min="6658" max="6673" width="7.625" style="31" customWidth="1"/>
    <col min="6674" max="6674" width="2.875" style="31" customWidth="1"/>
    <col min="6675" max="6911" width="9" style="31"/>
    <col min="6912" max="6912" width="22.625" style="31" customWidth="1"/>
    <col min="6913" max="6913" width="8.125" style="31" customWidth="1"/>
    <col min="6914" max="6929" width="7.625" style="31" customWidth="1"/>
    <col min="6930" max="6930" width="2.875" style="31" customWidth="1"/>
    <col min="6931" max="7167" width="9" style="31"/>
    <col min="7168" max="7168" width="22.625" style="31" customWidth="1"/>
    <col min="7169" max="7169" width="8.125" style="31" customWidth="1"/>
    <col min="7170" max="7185" width="7.625" style="31" customWidth="1"/>
    <col min="7186" max="7186" width="2.875" style="31" customWidth="1"/>
    <col min="7187" max="7423" width="9" style="31"/>
    <col min="7424" max="7424" width="22.625" style="31" customWidth="1"/>
    <col min="7425" max="7425" width="8.125" style="31" customWidth="1"/>
    <col min="7426" max="7441" width="7.625" style="31" customWidth="1"/>
    <col min="7442" max="7442" width="2.875" style="31" customWidth="1"/>
    <col min="7443" max="7679" width="9" style="31"/>
    <col min="7680" max="7680" width="22.625" style="31" customWidth="1"/>
    <col min="7681" max="7681" width="8.125" style="31" customWidth="1"/>
    <col min="7682" max="7697" width="7.625" style="31" customWidth="1"/>
    <col min="7698" max="7698" width="2.875" style="31" customWidth="1"/>
    <col min="7699" max="7935" width="9" style="31"/>
    <col min="7936" max="7936" width="22.625" style="31" customWidth="1"/>
    <col min="7937" max="7937" width="8.125" style="31" customWidth="1"/>
    <col min="7938" max="7953" width="7.625" style="31" customWidth="1"/>
    <col min="7954" max="7954" width="2.875" style="31" customWidth="1"/>
    <col min="7955" max="8191" width="9" style="31"/>
    <col min="8192" max="8192" width="22.625" style="31" customWidth="1"/>
    <col min="8193" max="8193" width="8.125" style="31" customWidth="1"/>
    <col min="8194" max="8209" width="7.625" style="31" customWidth="1"/>
    <col min="8210" max="8210" width="2.875" style="31" customWidth="1"/>
    <col min="8211" max="8447" width="9" style="31"/>
    <col min="8448" max="8448" width="22.625" style="31" customWidth="1"/>
    <col min="8449" max="8449" width="8.125" style="31" customWidth="1"/>
    <col min="8450" max="8465" width="7.625" style="31" customWidth="1"/>
    <col min="8466" max="8466" width="2.875" style="31" customWidth="1"/>
    <col min="8467" max="8703" width="9" style="31"/>
    <col min="8704" max="8704" width="22.625" style="31" customWidth="1"/>
    <col min="8705" max="8705" width="8.125" style="31" customWidth="1"/>
    <col min="8706" max="8721" width="7.625" style="31" customWidth="1"/>
    <col min="8722" max="8722" width="2.875" style="31" customWidth="1"/>
    <col min="8723" max="8959" width="9" style="31"/>
    <col min="8960" max="8960" width="22.625" style="31" customWidth="1"/>
    <col min="8961" max="8961" width="8.125" style="31" customWidth="1"/>
    <col min="8962" max="8977" width="7.625" style="31" customWidth="1"/>
    <col min="8978" max="8978" width="2.875" style="31" customWidth="1"/>
    <col min="8979" max="9215" width="9" style="31"/>
    <col min="9216" max="9216" width="22.625" style="31" customWidth="1"/>
    <col min="9217" max="9217" width="8.125" style="31" customWidth="1"/>
    <col min="9218" max="9233" width="7.625" style="31" customWidth="1"/>
    <col min="9234" max="9234" width="2.875" style="31" customWidth="1"/>
    <col min="9235" max="9471" width="9" style="31"/>
    <col min="9472" max="9472" width="22.625" style="31" customWidth="1"/>
    <col min="9473" max="9473" width="8.125" style="31" customWidth="1"/>
    <col min="9474" max="9489" width="7.625" style="31" customWidth="1"/>
    <col min="9490" max="9490" width="2.875" style="31" customWidth="1"/>
    <col min="9491" max="9727" width="9" style="31"/>
    <col min="9728" max="9728" width="22.625" style="31" customWidth="1"/>
    <col min="9729" max="9729" width="8.125" style="31" customWidth="1"/>
    <col min="9730" max="9745" width="7.625" style="31" customWidth="1"/>
    <col min="9746" max="9746" width="2.875" style="31" customWidth="1"/>
    <col min="9747" max="9983" width="9" style="31"/>
    <col min="9984" max="9984" width="22.625" style="31" customWidth="1"/>
    <col min="9985" max="9985" width="8.125" style="31" customWidth="1"/>
    <col min="9986" max="10001" width="7.625" style="31" customWidth="1"/>
    <col min="10002" max="10002" width="2.875" style="31" customWidth="1"/>
    <col min="10003" max="10239" width="9" style="31"/>
    <col min="10240" max="10240" width="22.625" style="31" customWidth="1"/>
    <col min="10241" max="10241" width="8.125" style="31" customWidth="1"/>
    <col min="10242" max="10257" width="7.625" style="31" customWidth="1"/>
    <col min="10258" max="10258" width="2.875" style="31" customWidth="1"/>
    <col min="10259" max="10495" width="9" style="31"/>
    <col min="10496" max="10496" width="22.625" style="31" customWidth="1"/>
    <col min="10497" max="10497" width="8.125" style="31" customWidth="1"/>
    <col min="10498" max="10513" width="7.625" style="31" customWidth="1"/>
    <col min="10514" max="10514" width="2.875" style="31" customWidth="1"/>
    <col min="10515" max="10751" width="9" style="31"/>
    <col min="10752" max="10752" width="22.625" style="31" customWidth="1"/>
    <col min="10753" max="10753" width="8.125" style="31" customWidth="1"/>
    <col min="10754" max="10769" width="7.625" style="31" customWidth="1"/>
    <col min="10770" max="10770" width="2.875" style="31" customWidth="1"/>
    <col min="10771" max="11007" width="9" style="31"/>
    <col min="11008" max="11008" width="22.625" style="31" customWidth="1"/>
    <col min="11009" max="11009" width="8.125" style="31" customWidth="1"/>
    <col min="11010" max="11025" width="7.625" style="31" customWidth="1"/>
    <col min="11026" max="11026" width="2.875" style="31" customWidth="1"/>
    <col min="11027" max="11263" width="9" style="31"/>
    <col min="11264" max="11264" width="22.625" style="31" customWidth="1"/>
    <col min="11265" max="11265" width="8.125" style="31" customWidth="1"/>
    <col min="11266" max="11281" width="7.625" style="31" customWidth="1"/>
    <col min="11282" max="11282" width="2.875" style="31" customWidth="1"/>
    <col min="11283" max="11519" width="9" style="31"/>
    <col min="11520" max="11520" width="22.625" style="31" customWidth="1"/>
    <col min="11521" max="11521" width="8.125" style="31" customWidth="1"/>
    <col min="11522" max="11537" width="7.625" style="31" customWidth="1"/>
    <col min="11538" max="11538" width="2.875" style="31" customWidth="1"/>
    <col min="11539" max="11775" width="9" style="31"/>
    <col min="11776" max="11776" width="22.625" style="31" customWidth="1"/>
    <col min="11777" max="11777" width="8.125" style="31" customWidth="1"/>
    <col min="11778" max="11793" width="7.625" style="31" customWidth="1"/>
    <col min="11794" max="11794" width="2.875" style="31" customWidth="1"/>
    <col min="11795" max="12031" width="9" style="31"/>
    <col min="12032" max="12032" width="22.625" style="31" customWidth="1"/>
    <col min="12033" max="12033" width="8.125" style="31" customWidth="1"/>
    <col min="12034" max="12049" width="7.625" style="31" customWidth="1"/>
    <col min="12050" max="12050" width="2.875" style="31" customWidth="1"/>
    <col min="12051" max="12287" width="9" style="31"/>
    <col min="12288" max="12288" width="22.625" style="31" customWidth="1"/>
    <col min="12289" max="12289" width="8.125" style="31" customWidth="1"/>
    <col min="12290" max="12305" width="7.625" style="31" customWidth="1"/>
    <col min="12306" max="12306" width="2.875" style="31" customWidth="1"/>
    <col min="12307" max="12543" width="9" style="31"/>
    <col min="12544" max="12544" width="22.625" style="31" customWidth="1"/>
    <col min="12545" max="12545" width="8.125" style="31" customWidth="1"/>
    <col min="12546" max="12561" width="7.625" style="31" customWidth="1"/>
    <col min="12562" max="12562" width="2.875" style="31" customWidth="1"/>
    <col min="12563" max="12799" width="9" style="31"/>
    <col min="12800" max="12800" width="22.625" style="31" customWidth="1"/>
    <col min="12801" max="12801" width="8.125" style="31" customWidth="1"/>
    <col min="12802" max="12817" width="7.625" style="31" customWidth="1"/>
    <col min="12818" max="12818" width="2.875" style="31" customWidth="1"/>
    <col min="12819" max="13055" width="9" style="31"/>
    <col min="13056" max="13056" width="22.625" style="31" customWidth="1"/>
    <col min="13057" max="13057" width="8.125" style="31" customWidth="1"/>
    <col min="13058" max="13073" width="7.625" style="31" customWidth="1"/>
    <col min="13074" max="13074" width="2.875" style="31" customWidth="1"/>
    <col min="13075" max="13311" width="9" style="31"/>
    <col min="13312" max="13312" width="22.625" style="31" customWidth="1"/>
    <col min="13313" max="13313" width="8.125" style="31" customWidth="1"/>
    <col min="13314" max="13329" width="7.625" style="31" customWidth="1"/>
    <col min="13330" max="13330" width="2.875" style="31" customWidth="1"/>
    <col min="13331" max="13567" width="9" style="31"/>
    <col min="13568" max="13568" width="22.625" style="31" customWidth="1"/>
    <col min="13569" max="13569" width="8.125" style="31" customWidth="1"/>
    <col min="13570" max="13585" width="7.625" style="31" customWidth="1"/>
    <col min="13586" max="13586" width="2.875" style="31" customWidth="1"/>
    <col min="13587" max="13823" width="9" style="31"/>
    <col min="13824" max="13824" width="22.625" style="31" customWidth="1"/>
    <col min="13825" max="13825" width="8.125" style="31" customWidth="1"/>
    <col min="13826" max="13841" width="7.625" style="31" customWidth="1"/>
    <col min="13842" max="13842" width="2.875" style="31" customWidth="1"/>
    <col min="13843" max="14079" width="9" style="31"/>
    <col min="14080" max="14080" width="22.625" style="31" customWidth="1"/>
    <col min="14081" max="14081" width="8.125" style="31" customWidth="1"/>
    <col min="14082" max="14097" width="7.625" style="31" customWidth="1"/>
    <col min="14098" max="14098" width="2.875" style="31" customWidth="1"/>
    <col min="14099" max="14335" width="9" style="31"/>
    <col min="14336" max="14336" width="22.625" style="31" customWidth="1"/>
    <col min="14337" max="14337" width="8.125" style="31" customWidth="1"/>
    <col min="14338" max="14353" width="7.625" style="31" customWidth="1"/>
    <col min="14354" max="14354" width="2.875" style="31" customWidth="1"/>
    <col min="14355" max="14591" width="9" style="31"/>
    <col min="14592" max="14592" width="22.625" style="31" customWidth="1"/>
    <col min="14593" max="14593" width="8.125" style="31" customWidth="1"/>
    <col min="14594" max="14609" width="7.625" style="31" customWidth="1"/>
    <col min="14610" max="14610" width="2.875" style="31" customWidth="1"/>
    <col min="14611" max="14847" width="9" style="31"/>
    <col min="14848" max="14848" width="22.625" style="31" customWidth="1"/>
    <col min="14849" max="14849" width="8.125" style="31" customWidth="1"/>
    <col min="14850" max="14865" width="7.625" style="31" customWidth="1"/>
    <col min="14866" max="14866" width="2.875" style="31" customWidth="1"/>
    <col min="14867" max="15103" width="9" style="31"/>
    <col min="15104" max="15104" width="22.625" style="31" customWidth="1"/>
    <col min="15105" max="15105" width="8.125" style="31" customWidth="1"/>
    <col min="15106" max="15121" width="7.625" style="31" customWidth="1"/>
    <col min="15122" max="15122" width="2.875" style="31" customWidth="1"/>
    <col min="15123" max="15359" width="9" style="31"/>
    <col min="15360" max="15360" width="22.625" style="31" customWidth="1"/>
    <col min="15361" max="15361" width="8.125" style="31" customWidth="1"/>
    <col min="15362" max="15377" width="7.625" style="31" customWidth="1"/>
    <col min="15378" max="15378" width="2.875" style="31" customWidth="1"/>
    <col min="15379" max="15615" width="9" style="31"/>
    <col min="15616" max="15616" width="22.625" style="31" customWidth="1"/>
    <col min="15617" max="15617" width="8.125" style="31" customWidth="1"/>
    <col min="15618" max="15633" width="7.625" style="31" customWidth="1"/>
    <col min="15634" max="15634" width="2.875" style="31" customWidth="1"/>
    <col min="15635" max="15871" width="9" style="31"/>
    <col min="15872" max="15872" width="22.625" style="31" customWidth="1"/>
    <col min="15873" max="15873" width="8.125" style="31" customWidth="1"/>
    <col min="15874" max="15889" width="7.625" style="31" customWidth="1"/>
    <col min="15890" max="15890" width="2.875" style="31" customWidth="1"/>
    <col min="15891" max="16127" width="9" style="31"/>
    <col min="16128" max="16128" width="22.625" style="31" customWidth="1"/>
    <col min="16129" max="16129" width="8.125" style="31" customWidth="1"/>
    <col min="16130" max="16145" width="7.625" style="31" customWidth="1"/>
    <col min="16146" max="16146" width="2.875" style="31" customWidth="1"/>
    <col min="16147" max="16384" width="9" style="31"/>
  </cols>
  <sheetData>
    <row r="1" spans="1:24" ht="15" customHeight="1">
      <c r="A1" s="81" t="s">
        <v>274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4" ht="15" customHeight="1" thickBot="1">
      <c r="A2" s="82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U2" s="49"/>
      <c r="V2" s="49" t="s">
        <v>59</v>
      </c>
      <c r="X2" s="32"/>
    </row>
    <row r="3" spans="1:24" ht="15" customHeight="1">
      <c r="A3" s="76"/>
      <c r="B3" s="247" t="s">
        <v>266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40"/>
      <c r="S3" s="305"/>
      <c r="T3" s="305"/>
      <c r="U3" s="305"/>
      <c r="V3" s="305"/>
      <c r="W3" s="307"/>
      <c r="X3" s="237"/>
    </row>
    <row r="4" spans="1:24" ht="24">
      <c r="A4" s="77"/>
      <c r="B4" s="74" t="s">
        <v>60</v>
      </c>
      <c r="C4" s="71" t="s">
        <v>1</v>
      </c>
      <c r="D4" s="71" t="s">
        <v>2</v>
      </c>
      <c r="E4" s="71" t="s">
        <v>3</v>
      </c>
      <c r="F4" s="71" t="s">
        <v>4</v>
      </c>
      <c r="G4" s="71" t="s">
        <v>5</v>
      </c>
      <c r="H4" s="71" t="s">
        <v>6</v>
      </c>
      <c r="I4" s="71" t="s">
        <v>7</v>
      </c>
      <c r="J4" s="89" t="s">
        <v>8</v>
      </c>
      <c r="K4" s="71" t="s">
        <v>9</v>
      </c>
      <c r="L4" s="71" t="s">
        <v>10</v>
      </c>
      <c r="M4" s="71" t="s">
        <v>11</v>
      </c>
      <c r="N4" s="71" t="s">
        <v>12</v>
      </c>
      <c r="O4" s="71" t="s">
        <v>13</v>
      </c>
      <c r="P4" s="71" t="s">
        <v>14</v>
      </c>
      <c r="Q4" s="71" t="s">
        <v>15</v>
      </c>
      <c r="R4" s="71" t="s">
        <v>16</v>
      </c>
      <c r="S4" s="306" t="s">
        <v>268</v>
      </c>
      <c r="T4" s="306" t="s">
        <v>269</v>
      </c>
      <c r="U4" s="306" t="s">
        <v>270</v>
      </c>
      <c r="V4" s="306" t="s">
        <v>271</v>
      </c>
      <c r="W4" s="308" t="s">
        <v>272</v>
      </c>
      <c r="X4" s="310" t="s">
        <v>267</v>
      </c>
    </row>
    <row r="5" spans="1:24" ht="15" customHeight="1">
      <c r="A5" s="46" t="s">
        <v>0</v>
      </c>
      <c r="B5" s="224">
        <f>SUM(B6:B8)</f>
        <v>612</v>
      </c>
      <c r="C5" s="225">
        <f>SUM(C6:C8)</f>
        <v>50</v>
      </c>
      <c r="D5" s="225">
        <f t="shared" ref="D5:R5" si="0">SUM(D6:D8)</f>
        <v>19</v>
      </c>
      <c r="E5" s="225">
        <f t="shared" si="0"/>
        <v>39</v>
      </c>
      <c r="F5" s="225">
        <f t="shared" si="0"/>
        <v>20</v>
      </c>
      <c r="G5" s="225">
        <f t="shared" si="0"/>
        <v>83</v>
      </c>
      <c r="H5" s="225">
        <f t="shared" si="0"/>
        <v>79</v>
      </c>
      <c r="I5" s="225">
        <f t="shared" si="0"/>
        <v>47</v>
      </c>
      <c r="J5" s="225">
        <f t="shared" si="0"/>
        <v>15</v>
      </c>
      <c r="K5" s="225">
        <f t="shared" si="0"/>
        <v>21</v>
      </c>
      <c r="L5" s="225">
        <f t="shared" si="0"/>
        <v>48</v>
      </c>
      <c r="M5" s="225">
        <f t="shared" si="0"/>
        <v>22</v>
      </c>
      <c r="N5" s="225">
        <f t="shared" si="0"/>
        <v>43</v>
      </c>
      <c r="O5" s="225">
        <f t="shared" si="0"/>
        <v>21</v>
      </c>
      <c r="P5" s="225">
        <f t="shared" si="0"/>
        <v>38</v>
      </c>
      <c r="Q5" s="225">
        <f t="shared" si="0"/>
        <v>56</v>
      </c>
      <c r="R5" s="225">
        <f t="shared" si="0"/>
        <v>11</v>
      </c>
      <c r="S5" s="72">
        <v>706</v>
      </c>
      <c r="T5" s="72">
        <v>707</v>
      </c>
      <c r="U5" s="72">
        <v>695</v>
      </c>
      <c r="V5" s="72">
        <v>640</v>
      </c>
      <c r="W5" s="204">
        <v>679</v>
      </c>
      <c r="X5" s="246">
        <v>677</v>
      </c>
    </row>
    <row r="6" spans="1:24" ht="15" customHeight="1">
      <c r="A6" s="46" t="s">
        <v>61</v>
      </c>
      <c r="B6" s="218">
        <f>SUM(C6:R6)</f>
        <v>295</v>
      </c>
      <c r="C6" s="248">
        <v>30</v>
      </c>
      <c r="D6" s="248">
        <v>6</v>
      </c>
      <c r="E6" s="248">
        <v>23</v>
      </c>
      <c r="F6" s="248">
        <v>7</v>
      </c>
      <c r="G6" s="248">
        <v>33</v>
      </c>
      <c r="H6" s="248">
        <v>22</v>
      </c>
      <c r="I6" s="248">
        <v>29</v>
      </c>
      <c r="J6" s="248">
        <v>8</v>
      </c>
      <c r="K6" s="248">
        <v>7</v>
      </c>
      <c r="L6" s="248">
        <v>26</v>
      </c>
      <c r="M6" s="248">
        <v>13</v>
      </c>
      <c r="N6" s="248">
        <v>32</v>
      </c>
      <c r="O6" s="248">
        <v>11</v>
      </c>
      <c r="P6" s="248">
        <v>17</v>
      </c>
      <c r="Q6" s="248">
        <v>27</v>
      </c>
      <c r="R6" s="248">
        <v>4</v>
      </c>
      <c r="S6" s="57">
        <v>264</v>
      </c>
      <c r="T6" s="57">
        <v>261</v>
      </c>
      <c r="U6" s="57">
        <v>233</v>
      </c>
      <c r="V6" s="57">
        <v>214</v>
      </c>
      <c r="W6" s="196">
        <v>226</v>
      </c>
      <c r="X6" s="246">
        <v>225</v>
      </c>
    </row>
    <row r="7" spans="1:24" ht="15" customHeight="1">
      <c r="A7" s="46" t="s">
        <v>62</v>
      </c>
      <c r="B7" s="218">
        <f>SUM(C7:R7)</f>
        <v>314</v>
      </c>
      <c r="C7" s="244">
        <v>20</v>
      </c>
      <c r="D7" s="244">
        <v>13</v>
      </c>
      <c r="E7" s="244">
        <v>16</v>
      </c>
      <c r="F7" s="244">
        <v>12</v>
      </c>
      <c r="G7" s="244">
        <v>50</v>
      </c>
      <c r="H7" s="244">
        <v>57</v>
      </c>
      <c r="I7" s="244">
        <v>18</v>
      </c>
      <c r="J7" s="244">
        <v>7</v>
      </c>
      <c r="K7" s="244">
        <v>14</v>
      </c>
      <c r="L7" s="244">
        <v>22</v>
      </c>
      <c r="M7" s="244">
        <v>9</v>
      </c>
      <c r="N7" s="244">
        <v>11</v>
      </c>
      <c r="O7" s="244">
        <v>9</v>
      </c>
      <c r="P7" s="244">
        <v>20</v>
      </c>
      <c r="Q7" s="244">
        <v>29</v>
      </c>
      <c r="R7" s="244">
        <v>7</v>
      </c>
      <c r="S7" s="57">
        <v>442</v>
      </c>
      <c r="T7" s="57">
        <v>446</v>
      </c>
      <c r="U7" s="57">
        <v>462</v>
      </c>
      <c r="V7" s="57">
        <v>426</v>
      </c>
      <c r="W7" s="196">
        <v>450</v>
      </c>
      <c r="X7" s="246">
        <v>452</v>
      </c>
    </row>
    <row r="8" spans="1:24" ht="15" customHeight="1" thickBot="1">
      <c r="A8" s="44" t="s">
        <v>63</v>
      </c>
      <c r="B8" s="216">
        <f t="shared" ref="B8" si="1">SUM(C8:R8)</f>
        <v>3</v>
      </c>
      <c r="C8" s="215">
        <v>0</v>
      </c>
      <c r="D8" s="215">
        <v>0</v>
      </c>
      <c r="E8" s="215">
        <v>0</v>
      </c>
      <c r="F8" s="215">
        <v>1</v>
      </c>
      <c r="G8" s="215">
        <v>0</v>
      </c>
      <c r="H8" s="215">
        <v>0</v>
      </c>
      <c r="I8" s="215">
        <v>0</v>
      </c>
      <c r="J8" s="215">
        <v>0</v>
      </c>
      <c r="K8" s="215">
        <v>0</v>
      </c>
      <c r="L8" s="215">
        <v>0</v>
      </c>
      <c r="M8" s="215">
        <v>0</v>
      </c>
      <c r="N8" s="215">
        <v>0</v>
      </c>
      <c r="O8" s="215">
        <v>1</v>
      </c>
      <c r="P8" s="215">
        <v>1</v>
      </c>
      <c r="Q8" s="215">
        <v>0</v>
      </c>
      <c r="R8" s="215">
        <v>0</v>
      </c>
      <c r="S8" s="73">
        <v>0</v>
      </c>
      <c r="T8" s="73">
        <v>0</v>
      </c>
      <c r="U8" s="73">
        <v>0</v>
      </c>
      <c r="V8" s="73">
        <v>0</v>
      </c>
      <c r="W8" s="197">
        <v>3</v>
      </c>
      <c r="X8" s="222">
        <v>0</v>
      </c>
    </row>
    <row r="9" spans="1:24" ht="12.75" customHeight="1">
      <c r="A9" s="27"/>
      <c r="B9" s="27"/>
      <c r="C9" s="27"/>
      <c r="D9" s="23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X9" s="203"/>
    </row>
    <row r="10" spans="1:24" ht="12.75" customHeight="1">
      <c r="A10" s="27"/>
      <c r="B10" s="27"/>
      <c r="C10" s="27"/>
      <c r="D10" s="23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4" ht="12.75" customHeight="1">
      <c r="A11" s="27"/>
      <c r="B11" s="27"/>
      <c r="C11" s="27"/>
      <c r="D11" s="23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4" ht="15" customHeight="1">
      <c r="A12" s="85" t="s">
        <v>275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</row>
    <row r="13" spans="1:24" ht="15" customHeight="1" thickBot="1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U13" s="49"/>
      <c r="V13" s="49" t="s">
        <v>59</v>
      </c>
      <c r="X13" s="32"/>
    </row>
    <row r="14" spans="1:24" ht="15" customHeight="1">
      <c r="A14" s="76"/>
      <c r="B14" s="247" t="s">
        <v>266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40"/>
      <c r="S14" s="305"/>
      <c r="T14" s="305"/>
      <c r="U14" s="305"/>
      <c r="V14" s="305"/>
      <c r="W14" s="307"/>
      <c r="X14" s="237"/>
    </row>
    <row r="15" spans="1:24" ht="24">
      <c r="A15" s="77"/>
      <c r="B15" s="74" t="s">
        <v>60</v>
      </c>
      <c r="C15" s="71" t="s">
        <v>1</v>
      </c>
      <c r="D15" s="71" t="s">
        <v>2</v>
      </c>
      <c r="E15" s="71" t="s">
        <v>3</v>
      </c>
      <c r="F15" s="71" t="s">
        <v>4</v>
      </c>
      <c r="G15" s="71" t="s">
        <v>5</v>
      </c>
      <c r="H15" s="71" t="s">
        <v>6</v>
      </c>
      <c r="I15" s="71" t="s">
        <v>7</v>
      </c>
      <c r="J15" s="89" t="s">
        <v>8</v>
      </c>
      <c r="K15" s="71" t="s">
        <v>9</v>
      </c>
      <c r="L15" s="71" t="s">
        <v>10</v>
      </c>
      <c r="M15" s="71" t="s">
        <v>11</v>
      </c>
      <c r="N15" s="71" t="s">
        <v>12</v>
      </c>
      <c r="O15" s="71" t="s">
        <v>13</v>
      </c>
      <c r="P15" s="71" t="s">
        <v>14</v>
      </c>
      <c r="Q15" s="71" t="s">
        <v>15</v>
      </c>
      <c r="R15" s="71" t="s">
        <v>16</v>
      </c>
      <c r="S15" s="306" t="s">
        <v>268</v>
      </c>
      <c r="T15" s="306" t="s">
        <v>269</v>
      </c>
      <c r="U15" s="306" t="s">
        <v>270</v>
      </c>
      <c r="V15" s="306" t="s">
        <v>271</v>
      </c>
      <c r="W15" s="308" t="s">
        <v>272</v>
      </c>
      <c r="X15" s="310" t="s">
        <v>267</v>
      </c>
    </row>
    <row r="16" spans="1:24" ht="15" customHeight="1">
      <c r="A16" s="205" t="s">
        <v>0</v>
      </c>
      <c r="B16" s="224">
        <f>SUM(B17:B22)</f>
        <v>3607</v>
      </c>
      <c r="C16" s="225">
        <f>SUM(C17:C22)</f>
        <v>323</v>
      </c>
      <c r="D16" s="225">
        <f>SUM(D17:D22)</f>
        <v>196</v>
      </c>
      <c r="E16" s="225">
        <f>SUM(E17:E22)</f>
        <v>196</v>
      </c>
      <c r="F16" s="225">
        <f t="shared" ref="F16:L16" si="2">SUM(F17:F22)</f>
        <v>155</v>
      </c>
      <c r="G16" s="225">
        <f t="shared" si="2"/>
        <v>465</v>
      </c>
      <c r="H16" s="225">
        <f>SUM(H17:H22)</f>
        <v>514</v>
      </c>
      <c r="I16" s="225">
        <f>SUM(I17:I22)</f>
        <v>220</v>
      </c>
      <c r="J16" s="225">
        <f>SUM(J17:J22)</f>
        <v>122</v>
      </c>
      <c r="K16" s="225">
        <f t="shared" si="2"/>
        <v>108</v>
      </c>
      <c r="L16" s="225">
        <f t="shared" si="2"/>
        <v>256</v>
      </c>
      <c r="M16" s="225">
        <f t="shared" ref="M16:R16" si="3">SUM(M17:M22)</f>
        <v>114</v>
      </c>
      <c r="N16" s="225">
        <f t="shared" si="3"/>
        <v>162</v>
      </c>
      <c r="O16" s="225">
        <f t="shared" si="3"/>
        <v>133</v>
      </c>
      <c r="P16" s="225">
        <f t="shared" si="3"/>
        <v>241</v>
      </c>
      <c r="Q16" s="225">
        <f t="shared" si="3"/>
        <v>243</v>
      </c>
      <c r="R16" s="226">
        <f t="shared" si="3"/>
        <v>159</v>
      </c>
      <c r="S16" s="72">
        <v>3757</v>
      </c>
      <c r="T16" s="72">
        <v>3728</v>
      </c>
      <c r="U16" s="72">
        <v>3779</v>
      </c>
      <c r="V16" s="72">
        <v>3888</v>
      </c>
      <c r="W16" s="204">
        <v>3963</v>
      </c>
      <c r="X16" s="249">
        <v>3513</v>
      </c>
    </row>
    <row r="17" spans="1:24" ht="15" customHeight="1">
      <c r="A17" s="206" t="s">
        <v>73</v>
      </c>
      <c r="B17" s="211">
        <f t="shared" ref="B17:B22" si="4">SUM(C17:R17)</f>
        <v>2088</v>
      </c>
      <c r="C17" s="250">
        <v>185</v>
      </c>
      <c r="D17" s="250">
        <v>98</v>
      </c>
      <c r="E17" s="250">
        <v>108</v>
      </c>
      <c r="F17" s="250">
        <v>93</v>
      </c>
      <c r="G17" s="250">
        <v>281</v>
      </c>
      <c r="H17" s="250">
        <v>324</v>
      </c>
      <c r="I17" s="250">
        <v>106</v>
      </c>
      <c r="J17" s="250">
        <v>77</v>
      </c>
      <c r="K17" s="250">
        <v>73</v>
      </c>
      <c r="L17" s="250">
        <v>154</v>
      </c>
      <c r="M17" s="250">
        <v>82</v>
      </c>
      <c r="N17" s="250">
        <v>86</v>
      </c>
      <c r="O17" s="250">
        <v>77</v>
      </c>
      <c r="P17" s="250">
        <v>139</v>
      </c>
      <c r="Q17" s="250">
        <v>122</v>
      </c>
      <c r="R17" s="250">
        <v>83</v>
      </c>
      <c r="S17" s="57">
        <v>2287</v>
      </c>
      <c r="T17" s="57">
        <v>2200</v>
      </c>
      <c r="U17" s="57">
        <v>2331</v>
      </c>
      <c r="V17" s="57">
        <v>2307</v>
      </c>
      <c r="W17" s="196">
        <v>2469</v>
      </c>
      <c r="X17" s="220">
        <v>2045</v>
      </c>
    </row>
    <row r="18" spans="1:24" ht="15" customHeight="1">
      <c r="A18" s="46" t="s">
        <v>64</v>
      </c>
      <c r="B18" s="211">
        <f t="shared" si="4"/>
        <v>260</v>
      </c>
      <c r="C18" s="248">
        <v>18</v>
      </c>
      <c r="D18" s="248">
        <v>25</v>
      </c>
      <c r="E18" s="248">
        <v>23</v>
      </c>
      <c r="F18" s="248">
        <v>4</v>
      </c>
      <c r="G18" s="248">
        <v>39</v>
      </c>
      <c r="H18" s="248">
        <v>52</v>
      </c>
      <c r="I18" s="248">
        <v>36</v>
      </c>
      <c r="J18" s="248">
        <v>1</v>
      </c>
      <c r="K18" s="248">
        <v>1</v>
      </c>
      <c r="L18" s="248">
        <v>6</v>
      </c>
      <c r="M18" s="248">
        <v>5</v>
      </c>
      <c r="N18" s="248">
        <v>34</v>
      </c>
      <c r="O18" s="248">
        <v>7</v>
      </c>
      <c r="P18" s="248">
        <v>1</v>
      </c>
      <c r="Q18" s="248">
        <v>6</v>
      </c>
      <c r="R18" s="248">
        <v>2</v>
      </c>
      <c r="S18" s="57">
        <v>281</v>
      </c>
      <c r="T18" s="57">
        <v>275</v>
      </c>
      <c r="U18" s="57">
        <v>359</v>
      </c>
      <c r="V18" s="57">
        <v>298</v>
      </c>
      <c r="W18" s="196">
        <v>265</v>
      </c>
      <c r="X18" s="220">
        <v>239</v>
      </c>
    </row>
    <row r="19" spans="1:24" ht="15" customHeight="1">
      <c r="A19" s="46" t="s">
        <v>50</v>
      </c>
      <c r="B19" s="211">
        <f t="shared" si="4"/>
        <v>846</v>
      </c>
      <c r="C19" s="248">
        <v>64</v>
      </c>
      <c r="D19" s="248">
        <v>56</v>
      </c>
      <c r="E19" s="248">
        <v>37</v>
      </c>
      <c r="F19" s="248">
        <v>39</v>
      </c>
      <c r="G19" s="248">
        <v>95</v>
      </c>
      <c r="H19" s="248">
        <v>111</v>
      </c>
      <c r="I19" s="248">
        <v>56</v>
      </c>
      <c r="J19" s="248">
        <v>33</v>
      </c>
      <c r="K19" s="248">
        <v>22</v>
      </c>
      <c r="L19" s="248">
        <v>64</v>
      </c>
      <c r="M19" s="248">
        <v>15</v>
      </c>
      <c r="N19" s="248">
        <v>17</v>
      </c>
      <c r="O19" s="248">
        <v>32</v>
      </c>
      <c r="P19" s="248">
        <v>65</v>
      </c>
      <c r="Q19" s="248">
        <v>89</v>
      </c>
      <c r="R19" s="248">
        <v>51</v>
      </c>
      <c r="S19" s="57">
        <v>738</v>
      </c>
      <c r="T19" s="57">
        <v>826</v>
      </c>
      <c r="U19" s="57">
        <v>685</v>
      </c>
      <c r="V19" s="57">
        <v>780</v>
      </c>
      <c r="W19" s="196">
        <v>784</v>
      </c>
      <c r="X19" s="220">
        <v>800</v>
      </c>
    </row>
    <row r="20" spans="1:24" ht="15" customHeight="1">
      <c r="A20" s="46" t="s">
        <v>51</v>
      </c>
      <c r="B20" s="218">
        <f t="shared" si="4"/>
        <v>331</v>
      </c>
      <c r="C20" s="251">
        <v>42</v>
      </c>
      <c r="D20" s="251">
        <v>14</v>
      </c>
      <c r="E20" s="251">
        <v>23</v>
      </c>
      <c r="F20" s="251">
        <v>19</v>
      </c>
      <c r="G20" s="251">
        <v>45</v>
      </c>
      <c r="H20" s="251">
        <v>19</v>
      </c>
      <c r="I20" s="251">
        <v>18</v>
      </c>
      <c r="J20" s="251">
        <v>7</v>
      </c>
      <c r="K20" s="251">
        <v>11</v>
      </c>
      <c r="L20" s="251">
        <v>25</v>
      </c>
      <c r="M20" s="251">
        <v>12</v>
      </c>
      <c r="N20" s="251">
        <v>13</v>
      </c>
      <c r="O20" s="251">
        <v>8</v>
      </c>
      <c r="P20" s="251">
        <v>36</v>
      </c>
      <c r="Q20" s="251">
        <v>24</v>
      </c>
      <c r="R20" s="251">
        <v>15</v>
      </c>
      <c r="S20" s="57">
        <v>351</v>
      </c>
      <c r="T20" s="57">
        <v>337</v>
      </c>
      <c r="U20" s="57">
        <v>287</v>
      </c>
      <c r="V20" s="57">
        <v>378</v>
      </c>
      <c r="W20" s="196">
        <v>302</v>
      </c>
      <c r="X20" s="220">
        <v>318</v>
      </c>
    </row>
    <row r="21" spans="1:24" ht="15" customHeight="1">
      <c r="A21" s="46" t="s">
        <v>72</v>
      </c>
      <c r="B21" s="218">
        <f t="shared" si="4"/>
        <v>52</v>
      </c>
      <c r="C21" s="210">
        <v>1</v>
      </c>
      <c r="D21" s="217">
        <v>1</v>
      </c>
      <c r="E21" s="217">
        <v>5</v>
      </c>
      <c r="F21" s="217">
        <v>0</v>
      </c>
      <c r="G21" s="217">
        <v>2</v>
      </c>
      <c r="H21" s="217">
        <v>7</v>
      </c>
      <c r="I21" s="217">
        <v>0</v>
      </c>
      <c r="J21" s="217">
        <v>2</v>
      </c>
      <c r="K21" s="217">
        <v>1</v>
      </c>
      <c r="L21" s="217">
        <v>5</v>
      </c>
      <c r="M21" s="217">
        <v>0</v>
      </c>
      <c r="N21" s="217">
        <v>10</v>
      </c>
      <c r="O21" s="217">
        <v>8</v>
      </c>
      <c r="P21" s="217">
        <v>0</v>
      </c>
      <c r="Q21" s="217">
        <v>2</v>
      </c>
      <c r="R21" s="217">
        <v>8</v>
      </c>
      <c r="S21" s="57">
        <v>76</v>
      </c>
      <c r="T21" s="57">
        <v>60</v>
      </c>
      <c r="U21" s="57">
        <v>82</v>
      </c>
      <c r="V21" s="57">
        <v>76</v>
      </c>
      <c r="W21" s="196">
        <v>96</v>
      </c>
      <c r="X21" s="220">
        <v>81</v>
      </c>
    </row>
    <row r="22" spans="1:24" ht="15" customHeight="1" thickBot="1">
      <c r="A22" s="44" t="s">
        <v>71</v>
      </c>
      <c r="B22" s="216">
        <f t="shared" si="4"/>
        <v>30</v>
      </c>
      <c r="C22" s="215">
        <v>13</v>
      </c>
      <c r="D22" s="221">
        <v>2</v>
      </c>
      <c r="E22" s="221" t="s">
        <v>70</v>
      </c>
      <c r="F22" s="221">
        <v>0</v>
      </c>
      <c r="G22" s="221">
        <v>3</v>
      </c>
      <c r="H22" s="221">
        <v>1</v>
      </c>
      <c r="I22" s="221">
        <v>4</v>
      </c>
      <c r="J22" s="221">
        <v>2</v>
      </c>
      <c r="K22" s="221" t="s">
        <v>70</v>
      </c>
      <c r="L22" s="221">
        <v>2</v>
      </c>
      <c r="M22" s="221" t="s">
        <v>70</v>
      </c>
      <c r="N22" s="221">
        <v>2</v>
      </c>
      <c r="O22" s="221">
        <v>1</v>
      </c>
      <c r="P22" s="221" t="s">
        <v>70</v>
      </c>
      <c r="Q22" s="221" t="s">
        <v>70</v>
      </c>
      <c r="R22" s="221"/>
      <c r="S22" s="73">
        <v>24</v>
      </c>
      <c r="T22" s="73">
        <v>30</v>
      </c>
      <c r="U22" s="73">
        <v>35</v>
      </c>
      <c r="V22" s="73">
        <v>49</v>
      </c>
      <c r="W22" s="197">
        <v>47</v>
      </c>
      <c r="X22" s="220">
        <v>30</v>
      </c>
    </row>
    <row r="23" spans="1:24" ht="12.75" customHeight="1">
      <c r="A23" s="27"/>
      <c r="B23" s="27"/>
      <c r="C23" s="27"/>
      <c r="D23" s="23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X23" s="203"/>
    </row>
    <row r="24" spans="1:24" ht="12.75" customHeight="1">
      <c r="A24" s="27"/>
      <c r="B24" s="27"/>
      <c r="C24" s="27"/>
      <c r="D24" s="23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4" ht="12.75" customHeight="1">
      <c r="A25" s="27"/>
      <c r="B25" s="27"/>
      <c r="C25" s="27"/>
      <c r="D25" s="23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4" ht="15" customHeight="1">
      <c r="A26" s="81" t="s">
        <v>276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</row>
    <row r="27" spans="1:24" ht="15" customHeight="1" thickBot="1">
      <c r="A27" s="82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U27" s="49"/>
      <c r="V27" s="49" t="s">
        <v>59</v>
      </c>
      <c r="X27" s="32"/>
    </row>
    <row r="28" spans="1:24" ht="15" customHeight="1">
      <c r="A28" s="76"/>
      <c r="B28" s="247" t="s">
        <v>266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40"/>
      <c r="S28" s="305"/>
      <c r="T28" s="305"/>
      <c r="U28" s="305"/>
      <c r="V28" s="305"/>
      <c r="W28" s="307"/>
      <c r="X28" s="237"/>
    </row>
    <row r="29" spans="1:24" ht="24">
      <c r="A29" s="77"/>
      <c r="B29" s="74" t="s">
        <v>60</v>
      </c>
      <c r="C29" s="71" t="s">
        <v>1</v>
      </c>
      <c r="D29" s="71" t="s">
        <v>2</v>
      </c>
      <c r="E29" s="71" t="s">
        <v>3</v>
      </c>
      <c r="F29" s="71" t="s">
        <v>4</v>
      </c>
      <c r="G29" s="71" t="s">
        <v>5</v>
      </c>
      <c r="H29" s="71" t="s">
        <v>6</v>
      </c>
      <c r="I29" s="71" t="s">
        <v>7</v>
      </c>
      <c r="J29" s="89" t="s">
        <v>8</v>
      </c>
      <c r="K29" s="71" t="s">
        <v>9</v>
      </c>
      <c r="L29" s="71" t="s">
        <v>10</v>
      </c>
      <c r="M29" s="71" t="s">
        <v>11</v>
      </c>
      <c r="N29" s="71" t="s">
        <v>12</v>
      </c>
      <c r="O29" s="71" t="s">
        <v>13</v>
      </c>
      <c r="P29" s="71" t="s">
        <v>14</v>
      </c>
      <c r="Q29" s="71" t="s">
        <v>15</v>
      </c>
      <c r="R29" s="71" t="s">
        <v>16</v>
      </c>
      <c r="S29" s="306" t="s">
        <v>268</v>
      </c>
      <c r="T29" s="306" t="s">
        <v>269</v>
      </c>
      <c r="U29" s="306" t="s">
        <v>270</v>
      </c>
      <c r="V29" s="306" t="s">
        <v>271</v>
      </c>
      <c r="W29" s="308" t="s">
        <v>272</v>
      </c>
      <c r="X29" s="310" t="s">
        <v>267</v>
      </c>
    </row>
    <row r="30" spans="1:24" ht="15" customHeight="1">
      <c r="A30" s="46" t="s">
        <v>0</v>
      </c>
      <c r="B30" s="218">
        <f>SUM(B31:B33)</f>
        <v>226</v>
      </c>
      <c r="C30" s="217">
        <f>SUM(C31:C33)</f>
        <v>25</v>
      </c>
      <c r="D30" s="217">
        <f t="shared" ref="D30:R30" si="5">SUM(D31:D33)</f>
        <v>2</v>
      </c>
      <c r="E30" s="217">
        <f t="shared" si="5"/>
        <v>10</v>
      </c>
      <c r="F30" s="217">
        <f t="shared" si="5"/>
        <v>9</v>
      </c>
      <c r="G30" s="217">
        <f t="shared" si="5"/>
        <v>24</v>
      </c>
      <c r="H30" s="217">
        <f t="shared" si="5"/>
        <v>26</v>
      </c>
      <c r="I30" s="217">
        <f t="shared" si="5"/>
        <v>12</v>
      </c>
      <c r="J30" s="217">
        <f t="shared" si="5"/>
        <v>28</v>
      </c>
      <c r="K30" s="217">
        <f t="shared" si="5"/>
        <v>18</v>
      </c>
      <c r="L30" s="217">
        <f t="shared" si="5"/>
        <v>24</v>
      </c>
      <c r="M30" s="217">
        <f t="shared" si="5"/>
        <v>8</v>
      </c>
      <c r="N30" s="217">
        <f t="shared" si="5"/>
        <v>16</v>
      </c>
      <c r="O30" s="217">
        <f t="shared" si="5"/>
        <v>2</v>
      </c>
      <c r="P30" s="217">
        <f t="shared" si="5"/>
        <v>8</v>
      </c>
      <c r="Q30" s="217">
        <f t="shared" si="5"/>
        <v>11</v>
      </c>
      <c r="R30" s="217">
        <f t="shared" si="5"/>
        <v>3</v>
      </c>
      <c r="S30" s="72">
        <v>242</v>
      </c>
      <c r="T30" s="72">
        <v>234</v>
      </c>
      <c r="U30" s="72">
        <v>302</v>
      </c>
      <c r="V30" s="72">
        <v>210</v>
      </c>
      <c r="W30" s="204">
        <v>224</v>
      </c>
      <c r="X30" s="246">
        <v>204</v>
      </c>
    </row>
    <row r="31" spans="1:24" ht="15" customHeight="1">
      <c r="A31" s="46" t="s">
        <v>65</v>
      </c>
      <c r="B31" s="218">
        <f>SUM(C31:R31)</f>
        <v>197</v>
      </c>
      <c r="C31" s="248">
        <v>25</v>
      </c>
      <c r="D31" s="248">
        <v>2</v>
      </c>
      <c r="E31" s="248">
        <v>9</v>
      </c>
      <c r="F31" s="248">
        <v>6</v>
      </c>
      <c r="G31" s="248">
        <v>24</v>
      </c>
      <c r="H31" s="248">
        <v>21</v>
      </c>
      <c r="I31" s="248">
        <v>12</v>
      </c>
      <c r="J31" s="248">
        <v>26</v>
      </c>
      <c r="K31" s="248">
        <v>6</v>
      </c>
      <c r="L31" s="248">
        <v>23</v>
      </c>
      <c r="M31" s="248">
        <v>8</v>
      </c>
      <c r="N31" s="248">
        <v>12</v>
      </c>
      <c r="O31" s="248">
        <v>2</v>
      </c>
      <c r="P31" s="248">
        <v>7</v>
      </c>
      <c r="Q31" s="248">
        <v>11</v>
      </c>
      <c r="R31" s="248">
        <v>3</v>
      </c>
      <c r="S31" s="57">
        <v>220</v>
      </c>
      <c r="T31" s="57">
        <v>210</v>
      </c>
      <c r="U31" s="57">
        <v>270</v>
      </c>
      <c r="V31" s="57">
        <v>177</v>
      </c>
      <c r="W31" s="196">
        <v>194</v>
      </c>
      <c r="X31" s="246">
        <v>171</v>
      </c>
    </row>
    <row r="32" spans="1:24" ht="15" customHeight="1">
      <c r="A32" s="46" t="s">
        <v>66</v>
      </c>
      <c r="B32" s="218">
        <f>SUM(C32:R32)</f>
        <v>29</v>
      </c>
      <c r="C32" s="210">
        <v>0</v>
      </c>
      <c r="D32" s="210">
        <v>0</v>
      </c>
      <c r="E32" s="210">
        <v>1</v>
      </c>
      <c r="F32" s="248">
        <v>3</v>
      </c>
      <c r="G32" s="210">
        <v>0</v>
      </c>
      <c r="H32" s="210">
        <v>5</v>
      </c>
      <c r="I32" s="250" t="s">
        <v>177</v>
      </c>
      <c r="J32" s="248">
        <v>2</v>
      </c>
      <c r="K32" s="248">
        <v>12</v>
      </c>
      <c r="L32" s="210">
        <v>1</v>
      </c>
      <c r="M32" s="210">
        <v>0</v>
      </c>
      <c r="N32" s="248">
        <v>4</v>
      </c>
      <c r="O32" s="210">
        <v>0</v>
      </c>
      <c r="P32" s="210">
        <v>1</v>
      </c>
      <c r="Q32" s="210">
        <v>0</v>
      </c>
      <c r="R32" s="229">
        <v>0</v>
      </c>
      <c r="S32" s="57">
        <v>22</v>
      </c>
      <c r="T32" s="57">
        <v>24</v>
      </c>
      <c r="U32" s="57">
        <v>32</v>
      </c>
      <c r="V32" s="57">
        <v>33</v>
      </c>
      <c r="W32" s="196">
        <v>30</v>
      </c>
      <c r="X32" s="246">
        <v>33</v>
      </c>
    </row>
    <row r="33" spans="1:24" ht="15" customHeight="1" thickBot="1">
      <c r="A33" s="44" t="s">
        <v>52</v>
      </c>
      <c r="B33" s="216">
        <v>0</v>
      </c>
      <c r="C33" s="215">
        <v>0</v>
      </c>
      <c r="D33" s="215">
        <v>0</v>
      </c>
      <c r="E33" s="215">
        <v>0</v>
      </c>
      <c r="F33" s="215">
        <v>0</v>
      </c>
      <c r="G33" s="215">
        <v>0</v>
      </c>
      <c r="H33" s="215">
        <v>0</v>
      </c>
      <c r="I33" s="215">
        <v>0</v>
      </c>
      <c r="J33" s="215">
        <v>0</v>
      </c>
      <c r="K33" s="215">
        <v>0</v>
      </c>
      <c r="L33" s="215">
        <v>0</v>
      </c>
      <c r="M33" s="215">
        <v>0</v>
      </c>
      <c r="N33" s="215">
        <v>0</v>
      </c>
      <c r="O33" s="215">
        <v>0</v>
      </c>
      <c r="P33" s="215">
        <v>0</v>
      </c>
      <c r="Q33" s="215">
        <v>0</v>
      </c>
      <c r="R33" s="215">
        <v>0</v>
      </c>
      <c r="S33" s="73">
        <v>0</v>
      </c>
      <c r="T33" s="73">
        <v>0</v>
      </c>
      <c r="U33" s="73">
        <v>0</v>
      </c>
      <c r="V33" s="73">
        <v>0</v>
      </c>
      <c r="W33" s="197">
        <v>0</v>
      </c>
      <c r="X33" s="252">
        <v>0</v>
      </c>
    </row>
    <row r="34" spans="1:24" ht="15" customHeight="1"/>
  </sheetData>
  <phoneticPr fontId="4"/>
  <printOptions horizontalCentered="1"/>
  <pageMargins left="0.39370078740157483" right="0.39370078740157483" top="0.98425196850393704" bottom="0.39370078740157483" header="0.51181102362204722" footer="0.51181102362204722"/>
  <pageSetup paperSize="9" scale="74" fitToHeight="0" orientation="landscape" blackAndWhite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7141-F123-49B2-B399-BECD2E2727F7}">
  <sheetPr>
    <tabColor rgb="FF00B0F0"/>
    <outlinePr summaryBelow="0" summaryRight="0"/>
    <pageSetUpPr autoPageBreaks="0" fitToPage="1"/>
  </sheetPr>
  <dimension ref="A1:AI43"/>
  <sheetViews>
    <sheetView showGridLines="0" view="pageBreakPreview" zoomScale="80" zoomScaleNormal="70" zoomScaleSheetLayoutView="80" workbookViewId="0">
      <pane xSplit="4" ySplit="4" topLeftCell="E5" activePane="bottomRight" state="frozen"/>
      <selection activeCell="AB36" sqref="AB36"/>
      <selection pane="topRight" activeCell="AB36" sqref="AB36"/>
      <selection pane="bottomLeft" activeCell="AB36" sqref="AB36"/>
      <selection pane="bottomRight"/>
    </sheetView>
  </sheetViews>
  <sheetFormatPr defaultColWidth="9.75" defaultRowHeight="14.25"/>
  <cols>
    <col min="1" max="1" width="3.25" style="95" customWidth="1"/>
    <col min="2" max="2" width="3.75" style="95" customWidth="1"/>
    <col min="3" max="3" width="17.375" style="95" customWidth="1"/>
    <col min="4" max="4" width="13.25" style="95" customWidth="1"/>
    <col min="5" max="5" width="9.625" style="95" customWidth="1"/>
    <col min="6" max="6" width="8.875" style="95" customWidth="1"/>
    <col min="7" max="7" width="9.625" style="95" customWidth="1"/>
    <col min="8" max="8" width="8.875" style="95" customWidth="1"/>
    <col min="9" max="9" width="9.625" style="95" customWidth="1"/>
    <col min="10" max="10" width="8.875" style="95" customWidth="1"/>
    <col min="11" max="11" width="9.625" style="95" customWidth="1"/>
    <col min="12" max="12" width="8.875" style="95" customWidth="1"/>
    <col min="13" max="13" width="9.625" style="95" customWidth="1"/>
    <col min="14" max="14" width="8.875" style="95" customWidth="1"/>
    <col min="15" max="15" width="9.625" style="95" customWidth="1"/>
    <col min="16" max="16" width="8.875" style="95" customWidth="1"/>
    <col min="17" max="26" width="9.75" style="96" customWidth="1"/>
    <col min="27" max="27" width="25.375" style="96" bestFit="1" customWidth="1"/>
    <col min="28" max="29" width="13" style="96" customWidth="1"/>
    <col min="30" max="30" width="11.375" style="96" customWidth="1"/>
    <col min="31" max="256" width="9.75" style="96" customWidth="1"/>
    <col min="257" max="264" width="9.75" style="96"/>
    <col min="265" max="265" width="3.25" style="96" customWidth="1"/>
    <col min="266" max="266" width="3.75" style="96" customWidth="1"/>
    <col min="267" max="267" width="19.875" style="96" customWidth="1"/>
    <col min="268" max="268" width="15.5" style="96" customWidth="1"/>
    <col min="269" max="269" width="11.125" style="96" customWidth="1"/>
    <col min="270" max="270" width="8.875" style="96" customWidth="1"/>
    <col min="271" max="271" width="11.125" style="96" customWidth="1"/>
    <col min="272" max="272" width="8.875" style="96" customWidth="1"/>
    <col min="273" max="273" width="11.125" style="96" customWidth="1"/>
    <col min="274" max="274" width="8.875" style="96" customWidth="1"/>
    <col min="275" max="275" width="11.125" style="96" customWidth="1"/>
    <col min="276" max="276" width="8.875" style="96" customWidth="1"/>
    <col min="277" max="277" width="11.125" style="96" customWidth="1"/>
    <col min="278" max="278" width="8.875" style="96" customWidth="1"/>
    <col min="279" max="512" width="9.75" style="96" customWidth="1"/>
    <col min="513" max="520" width="9.75" style="96"/>
    <col min="521" max="521" width="3.25" style="96" customWidth="1"/>
    <col min="522" max="522" width="3.75" style="96" customWidth="1"/>
    <col min="523" max="523" width="19.875" style="96" customWidth="1"/>
    <col min="524" max="524" width="15.5" style="96" customWidth="1"/>
    <col min="525" max="525" width="11.125" style="96" customWidth="1"/>
    <col min="526" max="526" width="8.875" style="96" customWidth="1"/>
    <col min="527" max="527" width="11.125" style="96" customWidth="1"/>
    <col min="528" max="528" width="8.875" style="96" customWidth="1"/>
    <col min="529" max="529" width="11.125" style="96" customWidth="1"/>
    <col min="530" max="530" width="8.875" style="96" customWidth="1"/>
    <col min="531" max="531" width="11.125" style="96" customWidth="1"/>
    <col min="532" max="532" width="8.875" style="96" customWidth="1"/>
    <col min="533" max="533" width="11.125" style="96" customWidth="1"/>
    <col min="534" max="534" width="8.875" style="96" customWidth="1"/>
    <col min="535" max="768" width="9.75" style="96" customWidth="1"/>
    <col min="769" max="776" width="9.75" style="96"/>
    <col min="777" max="777" width="3.25" style="96" customWidth="1"/>
    <col min="778" max="778" width="3.75" style="96" customWidth="1"/>
    <col min="779" max="779" width="19.875" style="96" customWidth="1"/>
    <col min="780" max="780" width="15.5" style="96" customWidth="1"/>
    <col min="781" max="781" width="11.125" style="96" customWidth="1"/>
    <col min="782" max="782" width="8.875" style="96" customWidth="1"/>
    <col min="783" max="783" width="11.125" style="96" customWidth="1"/>
    <col min="784" max="784" width="8.875" style="96" customWidth="1"/>
    <col min="785" max="785" width="11.125" style="96" customWidth="1"/>
    <col min="786" max="786" width="8.875" style="96" customWidth="1"/>
    <col min="787" max="787" width="11.125" style="96" customWidth="1"/>
    <col min="788" max="788" width="8.875" style="96" customWidth="1"/>
    <col min="789" max="789" width="11.125" style="96" customWidth="1"/>
    <col min="790" max="790" width="8.875" style="96" customWidth="1"/>
    <col min="791" max="1024" width="9.75" style="96" customWidth="1"/>
    <col min="1025" max="1032" width="9.75" style="96"/>
    <col min="1033" max="1033" width="3.25" style="96" customWidth="1"/>
    <col min="1034" max="1034" width="3.75" style="96" customWidth="1"/>
    <col min="1035" max="1035" width="19.875" style="96" customWidth="1"/>
    <col min="1036" max="1036" width="15.5" style="96" customWidth="1"/>
    <col min="1037" max="1037" width="11.125" style="96" customWidth="1"/>
    <col min="1038" max="1038" width="8.875" style="96" customWidth="1"/>
    <col min="1039" max="1039" width="11.125" style="96" customWidth="1"/>
    <col min="1040" max="1040" width="8.875" style="96" customWidth="1"/>
    <col min="1041" max="1041" width="11.125" style="96" customWidth="1"/>
    <col min="1042" max="1042" width="8.875" style="96" customWidth="1"/>
    <col min="1043" max="1043" width="11.125" style="96" customWidth="1"/>
    <col min="1044" max="1044" width="8.875" style="96" customWidth="1"/>
    <col min="1045" max="1045" width="11.125" style="96" customWidth="1"/>
    <col min="1046" max="1046" width="8.875" style="96" customWidth="1"/>
    <col min="1047" max="1280" width="9.75" style="96" customWidth="1"/>
    <col min="1281" max="1288" width="9.75" style="96"/>
    <col min="1289" max="1289" width="3.25" style="96" customWidth="1"/>
    <col min="1290" max="1290" width="3.75" style="96" customWidth="1"/>
    <col min="1291" max="1291" width="19.875" style="96" customWidth="1"/>
    <col min="1292" max="1292" width="15.5" style="96" customWidth="1"/>
    <col min="1293" max="1293" width="11.125" style="96" customWidth="1"/>
    <col min="1294" max="1294" width="8.875" style="96" customWidth="1"/>
    <col min="1295" max="1295" width="11.125" style="96" customWidth="1"/>
    <col min="1296" max="1296" width="8.875" style="96" customWidth="1"/>
    <col min="1297" max="1297" width="11.125" style="96" customWidth="1"/>
    <col min="1298" max="1298" width="8.875" style="96" customWidth="1"/>
    <col min="1299" max="1299" width="11.125" style="96" customWidth="1"/>
    <col min="1300" max="1300" width="8.875" style="96" customWidth="1"/>
    <col min="1301" max="1301" width="11.125" style="96" customWidth="1"/>
    <col min="1302" max="1302" width="8.875" style="96" customWidth="1"/>
    <col min="1303" max="1536" width="9.75" style="96" customWidth="1"/>
    <col min="1537" max="1544" width="9.75" style="96"/>
    <col min="1545" max="1545" width="3.25" style="96" customWidth="1"/>
    <col min="1546" max="1546" width="3.75" style="96" customWidth="1"/>
    <col min="1547" max="1547" width="19.875" style="96" customWidth="1"/>
    <col min="1548" max="1548" width="15.5" style="96" customWidth="1"/>
    <col min="1549" max="1549" width="11.125" style="96" customWidth="1"/>
    <col min="1550" max="1550" width="8.875" style="96" customWidth="1"/>
    <col min="1551" max="1551" width="11.125" style="96" customWidth="1"/>
    <col min="1552" max="1552" width="8.875" style="96" customWidth="1"/>
    <col min="1553" max="1553" width="11.125" style="96" customWidth="1"/>
    <col min="1554" max="1554" width="8.875" style="96" customWidth="1"/>
    <col min="1555" max="1555" width="11.125" style="96" customWidth="1"/>
    <col min="1556" max="1556" width="8.875" style="96" customWidth="1"/>
    <col min="1557" max="1557" width="11.125" style="96" customWidth="1"/>
    <col min="1558" max="1558" width="8.875" style="96" customWidth="1"/>
    <col min="1559" max="1792" width="9.75" style="96" customWidth="1"/>
    <col min="1793" max="1800" width="9.75" style="96"/>
    <col min="1801" max="1801" width="3.25" style="96" customWidth="1"/>
    <col min="1802" max="1802" width="3.75" style="96" customWidth="1"/>
    <col min="1803" max="1803" width="19.875" style="96" customWidth="1"/>
    <col min="1804" max="1804" width="15.5" style="96" customWidth="1"/>
    <col min="1805" max="1805" width="11.125" style="96" customWidth="1"/>
    <col min="1806" max="1806" width="8.875" style="96" customWidth="1"/>
    <col min="1807" max="1807" width="11.125" style="96" customWidth="1"/>
    <col min="1808" max="1808" width="8.875" style="96" customWidth="1"/>
    <col min="1809" max="1809" width="11.125" style="96" customWidth="1"/>
    <col min="1810" max="1810" width="8.875" style="96" customWidth="1"/>
    <col min="1811" max="1811" width="11.125" style="96" customWidth="1"/>
    <col min="1812" max="1812" width="8.875" style="96" customWidth="1"/>
    <col min="1813" max="1813" width="11.125" style="96" customWidth="1"/>
    <col min="1814" max="1814" width="8.875" style="96" customWidth="1"/>
    <col min="1815" max="2048" width="9.75" style="96" customWidth="1"/>
    <col min="2049" max="2056" width="9.75" style="96"/>
    <col min="2057" max="2057" width="3.25" style="96" customWidth="1"/>
    <col min="2058" max="2058" width="3.75" style="96" customWidth="1"/>
    <col min="2059" max="2059" width="19.875" style="96" customWidth="1"/>
    <col min="2060" max="2060" width="15.5" style="96" customWidth="1"/>
    <col min="2061" max="2061" width="11.125" style="96" customWidth="1"/>
    <col min="2062" max="2062" width="8.875" style="96" customWidth="1"/>
    <col min="2063" max="2063" width="11.125" style="96" customWidth="1"/>
    <col min="2064" max="2064" width="8.875" style="96" customWidth="1"/>
    <col min="2065" max="2065" width="11.125" style="96" customWidth="1"/>
    <col min="2066" max="2066" width="8.875" style="96" customWidth="1"/>
    <col min="2067" max="2067" width="11.125" style="96" customWidth="1"/>
    <col min="2068" max="2068" width="8.875" style="96" customWidth="1"/>
    <col min="2069" max="2069" width="11.125" style="96" customWidth="1"/>
    <col min="2070" max="2070" width="8.875" style="96" customWidth="1"/>
    <col min="2071" max="2304" width="9.75" style="96" customWidth="1"/>
    <col min="2305" max="2312" width="9.75" style="96"/>
    <col min="2313" max="2313" width="3.25" style="96" customWidth="1"/>
    <col min="2314" max="2314" width="3.75" style="96" customWidth="1"/>
    <col min="2315" max="2315" width="19.875" style="96" customWidth="1"/>
    <col min="2316" max="2316" width="15.5" style="96" customWidth="1"/>
    <col min="2317" max="2317" width="11.125" style="96" customWidth="1"/>
    <col min="2318" max="2318" width="8.875" style="96" customWidth="1"/>
    <col min="2319" max="2319" width="11.125" style="96" customWidth="1"/>
    <col min="2320" max="2320" width="8.875" style="96" customWidth="1"/>
    <col min="2321" max="2321" width="11.125" style="96" customWidth="1"/>
    <col min="2322" max="2322" width="8.875" style="96" customWidth="1"/>
    <col min="2323" max="2323" width="11.125" style="96" customWidth="1"/>
    <col min="2324" max="2324" width="8.875" style="96" customWidth="1"/>
    <col min="2325" max="2325" width="11.125" style="96" customWidth="1"/>
    <col min="2326" max="2326" width="8.875" style="96" customWidth="1"/>
    <col min="2327" max="2560" width="9.75" style="96" customWidth="1"/>
    <col min="2561" max="2568" width="9.75" style="96"/>
    <col min="2569" max="2569" width="3.25" style="96" customWidth="1"/>
    <col min="2570" max="2570" width="3.75" style="96" customWidth="1"/>
    <col min="2571" max="2571" width="19.875" style="96" customWidth="1"/>
    <col min="2572" max="2572" width="15.5" style="96" customWidth="1"/>
    <col min="2573" max="2573" width="11.125" style="96" customWidth="1"/>
    <col min="2574" max="2574" width="8.875" style="96" customWidth="1"/>
    <col min="2575" max="2575" width="11.125" style="96" customWidth="1"/>
    <col min="2576" max="2576" width="8.875" style="96" customWidth="1"/>
    <col min="2577" max="2577" width="11.125" style="96" customWidth="1"/>
    <col min="2578" max="2578" width="8.875" style="96" customWidth="1"/>
    <col min="2579" max="2579" width="11.125" style="96" customWidth="1"/>
    <col min="2580" max="2580" width="8.875" style="96" customWidth="1"/>
    <col min="2581" max="2581" width="11.125" style="96" customWidth="1"/>
    <col min="2582" max="2582" width="8.875" style="96" customWidth="1"/>
    <col min="2583" max="2816" width="9.75" style="96" customWidth="1"/>
    <col min="2817" max="2824" width="9.75" style="96"/>
    <col min="2825" max="2825" width="3.25" style="96" customWidth="1"/>
    <col min="2826" max="2826" width="3.75" style="96" customWidth="1"/>
    <col min="2827" max="2827" width="19.875" style="96" customWidth="1"/>
    <col min="2828" max="2828" width="15.5" style="96" customWidth="1"/>
    <col min="2829" max="2829" width="11.125" style="96" customWidth="1"/>
    <col min="2830" max="2830" width="8.875" style="96" customWidth="1"/>
    <col min="2831" max="2831" width="11.125" style="96" customWidth="1"/>
    <col min="2832" max="2832" width="8.875" style="96" customWidth="1"/>
    <col min="2833" max="2833" width="11.125" style="96" customWidth="1"/>
    <col min="2834" max="2834" width="8.875" style="96" customWidth="1"/>
    <col min="2835" max="2835" width="11.125" style="96" customWidth="1"/>
    <col min="2836" max="2836" width="8.875" style="96" customWidth="1"/>
    <col min="2837" max="2837" width="11.125" style="96" customWidth="1"/>
    <col min="2838" max="2838" width="8.875" style="96" customWidth="1"/>
    <col min="2839" max="3072" width="9.75" style="96" customWidth="1"/>
    <col min="3073" max="3080" width="9.75" style="96"/>
    <col min="3081" max="3081" width="3.25" style="96" customWidth="1"/>
    <col min="3082" max="3082" width="3.75" style="96" customWidth="1"/>
    <col min="3083" max="3083" width="19.875" style="96" customWidth="1"/>
    <col min="3084" max="3084" width="15.5" style="96" customWidth="1"/>
    <col min="3085" max="3085" width="11.125" style="96" customWidth="1"/>
    <col min="3086" max="3086" width="8.875" style="96" customWidth="1"/>
    <col min="3087" max="3087" width="11.125" style="96" customWidth="1"/>
    <col min="3088" max="3088" width="8.875" style="96" customWidth="1"/>
    <col min="3089" max="3089" width="11.125" style="96" customWidth="1"/>
    <col min="3090" max="3090" width="8.875" style="96" customWidth="1"/>
    <col min="3091" max="3091" width="11.125" style="96" customWidth="1"/>
    <col min="3092" max="3092" width="8.875" style="96" customWidth="1"/>
    <col min="3093" max="3093" width="11.125" style="96" customWidth="1"/>
    <col min="3094" max="3094" width="8.875" style="96" customWidth="1"/>
    <col min="3095" max="3328" width="9.75" style="96" customWidth="1"/>
    <col min="3329" max="3336" width="9.75" style="96"/>
    <col min="3337" max="3337" width="3.25" style="96" customWidth="1"/>
    <col min="3338" max="3338" width="3.75" style="96" customWidth="1"/>
    <col min="3339" max="3339" width="19.875" style="96" customWidth="1"/>
    <col min="3340" max="3340" width="15.5" style="96" customWidth="1"/>
    <col min="3341" max="3341" width="11.125" style="96" customWidth="1"/>
    <col min="3342" max="3342" width="8.875" style="96" customWidth="1"/>
    <col min="3343" max="3343" width="11.125" style="96" customWidth="1"/>
    <col min="3344" max="3344" width="8.875" style="96" customWidth="1"/>
    <col min="3345" max="3345" width="11.125" style="96" customWidth="1"/>
    <col min="3346" max="3346" width="8.875" style="96" customWidth="1"/>
    <col min="3347" max="3347" width="11.125" style="96" customWidth="1"/>
    <col min="3348" max="3348" width="8.875" style="96" customWidth="1"/>
    <col min="3349" max="3349" width="11.125" style="96" customWidth="1"/>
    <col min="3350" max="3350" width="8.875" style="96" customWidth="1"/>
    <col min="3351" max="3584" width="9.75" style="96" customWidth="1"/>
    <col min="3585" max="3592" width="9.75" style="96"/>
    <col min="3593" max="3593" width="3.25" style="96" customWidth="1"/>
    <col min="3594" max="3594" width="3.75" style="96" customWidth="1"/>
    <col min="3595" max="3595" width="19.875" style="96" customWidth="1"/>
    <col min="3596" max="3596" width="15.5" style="96" customWidth="1"/>
    <col min="3597" max="3597" width="11.125" style="96" customWidth="1"/>
    <col min="3598" max="3598" width="8.875" style="96" customWidth="1"/>
    <col min="3599" max="3599" width="11.125" style="96" customWidth="1"/>
    <col min="3600" max="3600" width="8.875" style="96" customWidth="1"/>
    <col min="3601" max="3601" width="11.125" style="96" customWidth="1"/>
    <col min="3602" max="3602" width="8.875" style="96" customWidth="1"/>
    <col min="3603" max="3603" width="11.125" style="96" customWidth="1"/>
    <col min="3604" max="3604" width="8.875" style="96" customWidth="1"/>
    <col min="3605" max="3605" width="11.125" style="96" customWidth="1"/>
    <col min="3606" max="3606" width="8.875" style="96" customWidth="1"/>
    <col min="3607" max="3840" width="9.75" style="96" customWidth="1"/>
    <col min="3841" max="3848" width="9.75" style="96"/>
    <col min="3849" max="3849" width="3.25" style="96" customWidth="1"/>
    <col min="3850" max="3850" width="3.75" style="96" customWidth="1"/>
    <col min="3851" max="3851" width="19.875" style="96" customWidth="1"/>
    <col min="3852" max="3852" width="15.5" style="96" customWidth="1"/>
    <col min="3853" max="3853" width="11.125" style="96" customWidth="1"/>
    <col min="3854" max="3854" width="8.875" style="96" customWidth="1"/>
    <col min="3855" max="3855" width="11.125" style="96" customWidth="1"/>
    <col min="3856" max="3856" width="8.875" style="96" customWidth="1"/>
    <col min="3857" max="3857" width="11.125" style="96" customWidth="1"/>
    <col min="3858" max="3858" width="8.875" style="96" customWidth="1"/>
    <col min="3859" max="3859" width="11.125" style="96" customWidth="1"/>
    <col min="3860" max="3860" width="8.875" style="96" customWidth="1"/>
    <col min="3861" max="3861" width="11.125" style="96" customWidth="1"/>
    <col min="3862" max="3862" width="8.875" style="96" customWidth="1"/>
    <col min="3863" max="4096" width="9.75" style="96" customWidth="1"/>
    <col min="4097" max="4104" width="9.75" style="96"/>
    <col min="4105" max="4105" width="3.25" style="96" customWidth="1"/>
    <col min="4106" max="4106" width="3.75" style="96" customWidth="1"/>
    <col min="4107" max="4107" width="19.875" style="96" customWidth="1"/>
    <col min="4108" max="4108" width="15.5" style="96" customWidth="1"/>
    <col min="4109" max="4109" width="11.125" style="96" customWidth="1"/>
    <col min="4110" max="4110" width="8.875" style="96" customWidth="1"/>
    <col min="4111" max="4111" width="11.125" style="96" customWidth="1"/>
    <col min="4112" max="4112" width="8.875" style="96" customWidth="1"/>
    <col min="4113" max="4113" width="11.125" style="96" customWidth="1"/>
    <col min="4114" max="4114" width="8.875" style="96" customWidth="1"/>
    <col min="4115" max="4115" width="11.125" style="96" customWidth="1"/>
    <col min="4116" max="4116" width="8.875" style="96" customWidth="1"/>
    <col min="4117" max="4117" width="11.125" style="96" customWidth="1"/>
    <col min="4118" max="4118" width="8.875" style="96" customWidth="1"/>
    <col min="4119" max="4352" width="9.75" style="96" customWidth="1"/>
    <col min="4353" max="4360" width="9.75" style="96"/>
    <col min="4361" max="4361" width="3.25" style="96" customWidth="1"/>
    <col min="4362" max="4362" width="3.75" style="96" customWidth="1"/>
    <col min="4363" max="4363" width="19.875" style="96" customWidth="1"/>
    <col min="4364" max="4364" width="15.5" style="96" customWidth="1"/>
    <col min="4365" max="4365" width="11.125" style="96" customWidth="1"/>
    <col min="4366" max="4366" width="8.875" style="96" customWidth="1"/>
    <col min="4367" max="4367" width="11.125" style="96" customWidth="1"/>
    <col min="4368" max="4368" width="8.875" style="96" customWidth="1"/>
    <col min="4369" max="4369" width="11.125" style="96" customWidth="1"/>
    <col min="4370" max="4370" width="8.875" style="96" customWidth="1"/>
    <col min="4371" max="4371" width="11.125" style="96" customWidth="1"/>
    <col min="4372" max="4372" width="8.875" style="96" customWidth="1"/>
    <col min="4373" max="4373" width="11.125" style="96" customWidth="1"/>
    <col min="4374" max="4374" width="8.875" style="96" customWidth="1"/>
    <col min="4375" max="4608" width="9.75" style="96" customWidth="1"/>
    <col min="4609" max="4616" width="9.75" style="96"/>
    <col min="4617" max="4617" width="3.25" style="96" customWidth="1"/>
    <col min="4618" max="4618" width="3.75" style="96" customWidth="1"/>
    <col min="4619" max="4619" width="19.875" style="96" customWidth="1"/>
    <col min="4620" max="4620" width="15.5" style="96" customWidth="1"/>
    <col min="4621" max="4621" width="11.125" style="96" customWidth="1"/>
    <col min="4622" max="4622" width="8.875" style="96" customWidth="1"/>
    <col min="4623" max="4623" width="11.125" style="96" customWidth="1"/>
    <col min="4624" max="4624" width="8.875" style="96" customWidth="1"/>
    <col min="4625" max="4625" width="11.125" style="96" customWidth="1"/>
    <col min="4626" max="4626" width="8.875" style="96" customWidth="1"/>
    <col min="4627" max="4627" width="11.125" style="96" customWidth="1"/>
    <col min="4628" max="4628" width="8.875" style="96" customWidth="1"/>
    <col min="4629" max="4629" width="11.125" style="96" customWidth="1"/>
    <col min="4630" max="4630" width="8.875" style="96" customWidth="1"/>
    <col min="4631" max="4864" width="9.75" style="96" customWidth="1"/>
    <col min="4865" max="4872" width="9.75" style="96"/>
    <col min="4873" max="4873" width="3.25" style="96" customWidth="1"/>
    <col min="4874" max="4874" width="3.75" style="96" customWidth="1"/>
    <col min="4875" max="4875" width="19.875" style="96" customWidth="1"/>
    <col min="4876" max="4876" width="15.5" style="96" customWidth="1"/>
    <col min="4877" max="4877" width="11.125" style="96" customWidth="1"/>
    <col min="4878" max="4878" width="8.875" style="96" customWidth="1"/>
    <col min="4879" max="4879" width="11.125" style="96" customWidth="1"/>
    <col min="4880" max="4880" width="8.875" style="96" customWidth="1"/>
    <col min="4881" max="4881" width="11.125" style="96" customWidth="1"/>
    <col min="4882" max="4882" width="8.875" style="96" customWidth="1"/>
    <col min="4883" max="4883" width="11.125" style="96" customWidth="1"/>
    <col min="4884" max="4884" width="8.875" style="96" customWidth="1"/>
    <col min="4885" max="4885" width="11.125" style="96" customWidth="1"/>
    <col min="4886" max="4886" width="8.875" style="96" customWidth="1"/>
    <col min="4887" max="5120" width="9.75" style="96" customWidth="1"/>
    <col min="5121" max="5128" width="9.75" style="96"/>
    <col min="5129" max="5129" width="3.25" style="96" customWidth="1"/>
    <col min="5130" max="5130" width="3.75" style="96" customWidth="1"/>
    <col min="5131" max="5131" width="19.875" style="96" customWidth="1"/>
    <col min="5132" max="5132" width="15.5" style="96" customWidth="1"/>
    <col min="5133" max="5133" width="11.125" style="96" customWidth="1"/>
    <col min="5134" max="5134" width="8.875" style="96" customWidth="1"/>
    <col min="5135" max="5135" width="11.125" style="96" customWidth="1"/>
    <col min="5136" max="5136" width="8.875" style="96" customWidth="1"/>
    <col min="5137" max="5137" width="11.125" style="96" customWidth="1"/>
    <col min="5138" max="5138" width="8.875" style="96" customWidth="1"/>
    <col min="5139" max="5139" width="11.125" style="96" customWidth="1"/>
    <col min="5140" max="5140" width="8.875" style="96" customWidth="1"/>
    <col min="5141" max="5141" width="11.125" style="96" customWidth="1"/>
    <col min="5142" max="5142" width="8.875" style="96" customWidth="1"/>
    <col min="5143" max="5376" width="9.75" style="96" customWidth="1"/>
    <col min="5377" max="5384" width="9.75" style="96"/>
    <col min="5385" max="5385" width="3.25" style="96" customWidth="1"/>
    <col min="5386" max="5386" width="3.75" style="96" customWidth="1"/>
    <col min="5387" max="5387" width="19.875" style="96" customWidth="1"/>
    <col min="5388" max="5388" width="15.5" style="96" customWidth="1"/>
    <col min="5389" max="5389" width="11.125" style="96" customWidth="1"/>
    <col min="5390" max="5390" width="8.875" style="96" customWidth="1"/>
    <col min="5391" max="5391" width="11.125" style="96" customWidth="1"/>
    <col min="5392" max="5392" width="8.875" style="96" customWidth="1"/>
    <col min="5393" max="5393" width="11.125" style="96" customWidth="1"/>
    <col min="5394" max="5394" width="8.875" style="96" customWidth="1"/>
    <col min="5395" max="5395" width="11.125" style="96" customWidth="1"/>
    <col min="5396" max="5396" width="8.875" style="96" customWidth="1"/>
    <col min="5397" max="5397" width="11.125" style="96" customWidth="1"/>
    <col min="5398" max="5398" width="8.875" style="96" customWidth="1"/>
    <col min="5399" max="5632" width="9.75" style="96" customWidth="1"/>
    <col min="5633" max="5640" width="9.75" style="96"/>
    <col min="5641" max="5641" width="3.25" style="96" customWidth="1"/>
    <col min="5642" max="5642" width="3.75" style="96" customWidth="1"/>
    <col min="5643" max="5643" width="19.875" style="96" customWidth="1"/>
    <col min="5644" max="5644" width="15.5" style="96" customWidth="1"/>
    <col min="5645" max="5645" width="11.125" style="96" customWidth="1"/>
    <col min="5646" max="5646" width="8.875" style="96" customWidth="1"/>
    <col min="5647" max="5647" width="11.125" style="96" customWidth="1"/>
    <col min="5648" max="5648" width="8.875" style="96" customWidth="1"/>
    <col min="5649" max="5649" width="11.125" style="96" customWidth="1"/>
    <col min="5650" max="5650" width="8.875" style="96" customWidth="1"/>
    <col min="5651" max="5651" width="11.125" style="96" customWidth="1"/>
    <col min="5652" max="5652" width="8.875" style="96" customWidth="1"/>
    <col min="5653" max="5653" width="11.125" style="96" customWidth="1"/>
    <col min="5654" max="5654" width="8.875" style="96" customWidth="1"/>
    <col min="5655" max="5888" width="9.75" style="96" customWidth="1"/>
    <col min="5889" max="5896" width="9.75" style="96"/>
    <col min="5897" max="5897" width="3.25" style="96" customWidth="1"/>
    <col min="5898" max="5898" width="3.75" style="96" customWidth="1"/>
    <col min="5899" max="5899" width="19.875" style="96" customWidth="1"/>
    <col min="5900" max="5900" width="15.5" style="96" customWidth="1"/>
    <col min="5901" max="5901" width="11.125" style="96" customWidth="1"/>
    <col min="5902" max="5902" width="8.875" style="96" customWidth="1"/>
    <col min="5903" max="5903" width="11.125" style="96" customWidth="1"/>
    <col min="5904" max="5904" width="8.875" style="96" customWidth="1"/>
    <col min="5905" max="5905" width="11.125" style="96" customWidth="1"/>
    <col min="5906" max="5906" width="8.875" style="96" customWidth="1"/>
    <col min="5907" max="5907" width="11.125" style="96" customWidth="1"/>
    <col min="5908" max="5908" width="8.875" style="96" customWidth="1"/>
    <col min="5909" max="5909" width="11.125" style="96" customWidth="1"/>
    <col min="5910" max="5910" width="8.875" style="96" customWidth="1"/>
    <col min="5911" max="6144" width="9.75" style="96" customWidth="1"/>
    <col min="6145" max="6152" width="9.75" style="96"/>
    <col min="6153" max="6153" width="3.25" style="96" customWidth="1"/>
    <col min="6154" max="6154" width="3.75" style="96" customWidth="1"/>
    <col min="6155" max="6155" width="19.875" style="96" customWidth="1"/>
    <col min="6156" max="6156" width="15.5" style="96" customWidth="1"/>
    <col min="6157" max="6157" width="11.125" style="96" customWidth="1"/>
    <col min="6158" max="6158" width="8.875" style="96" customWidth="1"/>
    <col min="6159" max="6159" width="11.125" style="96" customWidth="1"/>
    <col min="6160" max="6160" width="8.875" style="96" customWidth="1"/>
    <col min="6161" max="6161" width="11.125" style="96" customWidth="1"/>
    <col min="6162" max="6162" width="8.875" style="96" customWidth="1"/>
    <col min="6163" max="6163" width="11.125" style="96" customWidth="1"/>
    <col min="6164" max="6164" width="8.875" style="96" customWidth="1"/>
    <col min="6165" max="6165" width="11.125" style="96" customWidth="1"/>
    <col min="6166" max="6166" width="8.875" style="96" customWidth="1"/>
    <col min="6167" max="6400" width="9.75" style="96" customWidth="1"/>
    <col min="6401" max="6408" width="9.75" style="96"/>
    <col min="6409" max="6409" width="3.25" style="96" customWidth="1"/>
    <col min="6410" max="6410" width="3.75" style="96" customWidth="1"/>
    <col min="6411" max="6411" width="19.875" style="96" customWidth="1"/>
    <col min="6412" max="6412" width="15.5" style="96" customWidth="1"/>
    <col min="6413" max="6413" width="11.125" style="96" customWidth="1"/>
    <col min="6414" max="6414" width="8.875" style="96" customWidth="1"/>
    <col min="6415" max="6415" width="11.125" style="96" customWidth="1"/>
    <col min="6416" max="6416" width="8.875" style="96" customWidth="1"/>
    <col min="6417" max="6417" width="11.125" style="96" customWidth="1"/>
    <col min="6418" max="6418" width="8.875" style="96" customWidth="1"/>
    <col min="6419" max="6419" width="11.125" style="96" customWidth="1"/>
    <col min="6420" max="6420" width="8.875" style="96" customWidth="1"/>
    <col min="6421" max="6421" width="11.125" style="96" customWidth="1"/>
    <col min="6422" max="6422" width="8.875" style="96" customWidth="1"/>
    <col min="6423" max="6656" width="9.75" style="96" customWidth="1"/>
    <col min="6657" max="6664" width="9.75" style="96"/>
    <col min="6665" max="6665" width="3.25" style="96" customWidth="1"/>
    <col min="6666" max="6666" width="3.75" style="96" customWidth="1"/>
    <col min="6667" max="6667" width="19.875" style="96" customWidth="1"/>
    <col min="6668" max="6668" width="15.5" style="96" customWidth="1"/>
    <col min="6669" max="6669" width="11.125" style="96" customWidth="1"/>
    <col min="6670" max="6670" width="8.875" style="96" customWidth="1"/>
    <col min="6671" max="6671" width="11.125" style="96" customWidth="1"/>
    <col min="6672" max="6672" width="8.875" style="96" customWidth="1"/>
    <col min="6673" max="6673" width="11.125" style="96" customWidth="1"/>
    <col min="6674" max="6674" width="8.875" style="96" customWidth="1"/>
    <col min="6675" max="6675" width="11.125" style="96" customWidth="1"/>
    <col min="6676" max="6676" width="8.875" style="96" customWidth="1"/>
    <col min="6677" max="6677" width="11.125" style="96" customWidth="1"/>
    <col min="6678" max="6678" width="8.875" style="96" customWidth="1"/>
    <col min="6679" max="6912" width="9.75" style="96" customWidth="1"/>
    <col min="6913" max="6920" width="9.75" style="96"/>
    <col min="6921" max="6921" width="3.25" style="96" customWidth="1"/>
    <col min="6922" max="6922" width="3.75" style="96" customWidth="1"/>
    <col min="6923" max="6923" width="19.875" style="96" customWidth="1"/>
    <col min="6924" max="6924" width="15.5" style="96" customWidth="1"/>
    <col min="6925" max="6925" width="11.125" style="96" customWidth="1"/>
    <col min="6926" max="6926" width="8.875" style="96" customWidth="1"/>
    <col min="6927" max="6927" width="11.125" style="96" customWidth="1"/>
    <col min="6928" max="6928" width="8.875" style="96" customWidth="1"/>
    <col min="6929" max="6929" width="11.125" style="96" customWidth="1"/>
    <col min="6930" max="6930" width="8.875" style="96" customWidth="1"/>
    <col min="6931" max="6931" width="11.125" style="96" customWidth="1"/>
    <col min="6932" max="6932" width="8.875" style="96" customWidth="1"/>
    <col min="6933" max="6933" width="11.125" style="96" customWidth="1"/>
    <col min="6934" max="6934" width="8.875" style="96" customWidth="1"/>
    <col min="6935" max="7168" width="9.75" style="96" customWidth="1"/>
    <col min="7169" max="7176" width="9.75" style="96"/>
    <col min="7177" max="7177" width="3.25" style="96" customWidth="1"/>
    <col min="7178" max="7178" width="3.75" style="96" customWidth="1"/>
    <col min="7179" max="7179" width="19.875" style="96" customWidth="1"/>
    <col min="7180" max="7180" width="15.5" style="96" customWidth="1"/>
    <col min="7181" max="7181" width="11.125" style="96" customWidth="1"/>
    <col min="7182" max="7182" width="8.875" style="96" customWidth="1"/>
    <col min="7183" max="7183" width="11.125" style="96" customWidth="1"/>
    <col min="7184" max="7184" width="8.875" style="96" customWidth="1"/>
    <col min="7185" max="7185" width="11.125" style="96" customWidth="1"/>
    <col min="7186" max="7186" width="8.875" style="96" customWidth="1"/>
    <col min="7187" max="7187" width="11.125" style="96" customWidth="1"/>
    <col min="7188" max="7188" width="8.875" style="96" customWidth="1"/>
    <col min="7189" max="7189" width="11.125" style="96" customWidth="1"/>
    <col min="7190" max="7190" width="8.875" style="96" customWidth="1"/>
    <col min="7191" max="7424" width="9.75" style="96" customWidth="1"/>
    <col min="7425" max="7432" width="9.75" style="96"/>
    <col min="7433" max="7433" width="3.25" style="96" customWidth="1"/>
    <col min="7434" max="7434" width="3.75" style="96" customWidth="1"/>
    <col min="7435" max="7435" width="19.875" style="96" customWidth="1"/>
    <col min="7436" max="7436" width="15.5" style="96" customWidth="1"/>
    <col min="7437" max="7437" width="11.125" style="96" customWidth="1"/>
    <col min="7438" max="7438" width="8.875" style="96" customWidth="1"/>
    <col min="7439" max="7439" width="11.125" style="96" customWidth="1"/>
    <col min="7440" max="7440" width="8.875" style="96" customWidth="1"/>
    <col min="7441" max="7441" width="11.125" style="96" customWidth="1"/>
    <col min="7442" max="7442" width="8.875" style="96" customWidth="1"/>
    <col min="7443" max="7443" width="11.125" style="96" customWidth="1"/>
    <col min="7444" max="7444" width="8.875" style="96" customWidth="1"/>
    <col min="7445" max="7445" width="11.125" style="96" customWidth="1"/>
    <col min="7446" max="7446" width="8.875" style="96" customWidth="1"/>
    <col min="7447" max="7680" width="9.75" style="96" customWidth="1"/>
    <col min="7681" max="7688" width="9.75" style="96"/>
    <col min="7689" max="7689" width="3.25" style="96" customWidth="1"/>
    <col min="7690" max="7690" width="3.75" style="96" customWidth="1"/>
    <col min="7691" max="7691" width="19.875" style="96" customWidth="1"/>
    <col min="7692" max="7692" width="15.5" style="96" customWidth="1"/>
    <col min="7693" max="7693" width="11.125" style="96" customWidth="1"/>
    <col min="7694" max="7694" width="8.875" style="96" customWidth="1"/>
    <col min="7695" max="7695" width="11.125" style="96" customWidth="1"/>
    <col min="7696" max="7696" width="8.875" style="96" customWidth="1"/>
    <col min="7697" max="7697" width="11.125" style="96" customWidth="1"/>
    <col min="7698" max="7698" width="8.875" style="96" customWidth="1"/>
    <col min="7699" max="7699" width="11.125" style="96" customWidth="1"/>
    <col min="7700" max="7700" width="8.875" style="96" customWidth="1"/>
    <col min="7701" max="7701" width="11.125" style="96" customWidth="1"/>
    <col min="7702" max="7702" width="8.875" style="96" customWidth="1"/>
    <col min="7703" max="7936" width="9.75" style="96" customWidth="1"/>
    <col min="7937" max="7944" width="9.75" style="96"/>
    <col min="7945" max="7945" width="3.25" style="96" customWidth="1"/>
    <col min="7946" max="7946" width="3.75" style="96" customWidth="1"/>
    <col min="7947" max="7947" width="19.875" style="96" customWidth="1"/>
    <col min="7948" max="7948" width="15.5" style="96" customWidth="1"/>
    <col min="7949" max="7949" width="11.125" style="96" customWidth="1"/>
    <col min="7950" max="7950" width="8.875" style="96" customWidth="1"/>
    <col min="7951" max="7951" width="11.125" style="96" customWidth="1"/>
    <col min="7952" max="7952" width="8.875" style="96" customWidth="1"/>
    <col min="7953" max="7953" width="11.125" style="96" customWidth="1"/>
    <col min="7954" max="7954" width="8.875" style="96" customWidth="1"/>
    <col min="7955" max="7955" width="11.125" style="96" customWidth="1"/>
    <col min="7956" max="7956" width="8.875" style="96" customWidth="1"/>
    <col min="7957" max="7957" width="11.125" style="96" customWidth="1"/>
    <col min="7958" max="7958" width="8.875" style="96" customWidth="1"/>
    <col min="7959" max="8192" width="9.75" style="96" customWidth="1"/>
    <col min="8193" max="8200" width="9.75" style="96"/>
    <col min="8201" max="8201" width="3.25" style="96" customWidth="1"/>
    <col min="8202" max="8202" width="3.75" style="96" customWidth="1"/>
    <col min="8203" max="8203" width="19.875" style="96" customWidth="1"/>
    <col min="8204" max="8204" width="15.5" style="96" customWidth="1"/>
    <col min="8205" max="8205" width="11.125" style="96" customWidth="1"/>
    <col min="8206" max="8206" width="8.875" style="96" customWidth="1"/>
    <col min="8207" max="8207" width="11.125" style="96" customWidth="1"/>
    <col min="8208" max="8208" width="8.875" style="96" customWidth="1"/>
    <col min="8209" max="8209" width="11.125" style="96" customWidth="1"/>
    <col min="8210" max="8210" width="8.875" style="96" customWidth="1"/>
    <col min="8211" max="8211" width="11.125" style="96" customWidth="1"/>
    <col min="8212" max="8212" width="8.875" style="96" customWidth="1"/>
    <col min="8213" max="8213" width="11.125" style="96" customWidth="1"/>
    <col min="8214" max="8214" width="8.875" style="96" customWidth="1"/>
    <col min="8215" max="8448" width="9.75" style="96" customWidth="1"/>
    <col min="8449" max="8456" width="9.75" style="96"/>
    <col min="8457" max="8457" width="3.25" style="96" customWidth="1"/>
    <col min="8458" max="8458" width="3.75" style="96" customWidth="1"/>
    <col min="8459" max="8459" width="19.875" style="96" customWidth="1"/>
    <col min="8460" max="8460" width="15.5" style="96" customWidth="1"/>
    <col min="8461" max="8461" width="11.125" style="96" customWidth="1"/>
    <col min="8462" max="8462" width="8.875" style="96" customWidth="1"/>
    <col min="8463" max="8463" width="11.125" style="96" customWidth="1"/>
    <col min="8464" max="8464" width="8.875" style="96" customWidth="1"/>
    <col min="8465" max="8465" width="11.125" style="96" customWidth="1"/>
    <col min="8466" max="8466" width="8.875" style="96" customWidth="1"/>
    <col min="8467" max="8467" width="11.125" style="96" customWidth="1"/>
    <col min="8468" max="8468" width="8.875" style="96" customWidth="1"/>
    <col min="8469" max="8469" width="11.125" style="96" customWidth="1"/>
    <col min="8470" max="8470" width="8.875" style="96" customWidth="1"/>
    <col min="8471" max="8704" width="9.75" style="96" customWidth="1"/>
    <col min="8705" max="8712" width="9.75" style="96"/>
    <col min="8713" max="8713" width="3.25" style="96" customWidth="1"/>
    <col min="8714" max="8714" width="3.75" style="96" customWidth="1"/>
    <col min="8715" max="8715" width="19.875" style="96" customWidth="1"/>
    <col min="8716" max="8716" width="15.5" style="96" customWidth="1"/>
    <col min="8717" max="8717" width="11.125" style="96" customWidth="1"/>
    <col min="8718" max="8718" width="8.875" style="96" customWidth="1"/>
    <col min="8719" max="8719" width="11.125" style="96" customWidth="1"/>
    <col min="8720" max="8720" width="8.875" style="96" customWidth="1"/>
    <col min="8721" max="8721" width="11.125" style="96" customWidth="1"/>
    <col min="8722" max="8722" width="8.875" style="96" customWidth="1"/>
    <col min="8723" max="8723" width="11.125" style="96" customWidth="1"/>
    <col min="8724" max="8724" width="8.875" style="96" customWidth="1"/>
    <col min="8725" max="8725" width="11.125" style="96" customWidth="1"/>
    <col min="8726" max="8726" width="8.875" style="96" customWidth="1"/>
    <col min="8727" max="8960" width="9.75" style="96" customWidth="1"/>
    <col min="8961" max="8968" width="9.75" style="96"/>
    <col min="8969" max="8969" width="3.25" style="96" customWidth="1"/>
    <col min="8970" max="8970" width="3.75" style="96" customWidth="1"/>
    <col min="8971" max="8971" width="19.875" style="96" customWidth="1"/>
    <col min="8972" max="8972" width="15.5" style="96" customWidth="1"/>
    <col min="8973" max="8973" width="11.125" style="96" customWidth="1"/>
    <col min="8974" max="8974" width="8.875" style="96" customWidth="1"/>
    <col min="8975" max="8975" width="11.125" style="96" customWidth="1"/>
    <col min="8976" max="8976" width="8.875" style="96" customWidth="1"/>
    <col min="8977" max="8977" width="11.125" style="96" customWidth="1"/>
    <col min="8978" max="8978" width="8.875" style="96" customWidth="1"/>
    <col min="8979" max="8979" width="11.125" style="96" customWidth="1"/>
    <col min="8980" max="8980" width="8.875" style="96" customWidth="1"/>
    <col min="8981" max="8981" width="11.125" style="96" customWidth="1"/>
    <col min="8982" max="8982" width="8.875" style="96" customWidth="1"/>
    <col min="8983" max="9216" width="9.75" style="96" customWidth="1"/>
    <col min="9217" max="9224" width="9.75" style="96"/>
    <col min="9225" max="9225" width="3.25" style="96" customWidth="1"/>
    <col min="9226" max="9226" width="3.75" style="96" customWidth="1"/>
    <col min="9227" max="9227" width="19.875" style="96" customWidth="1"/>
    <col min="9228" max="9228" width="15.5" style="96" customWidth="1"/>
    <col min="9229" max="9229" width="11.125" style="96" customWidth="1"/>
    <col min="9230" max="9230" width="8.875" style="96" customWidth="1"/>
    <col min="9231" max="9231" width="11.125" style="96" customWidth="1"/>
    <col min="9232" max="9232" width="8.875" style="96" customWidth="1"/>
    <col min="9233" max="9233" width="11.125" style="96" customWidth="1"/>
    <col min="9234" max="9234" width="8.875" style="96" customWidth="1"/>
    <col min="9235" max="9235" width="11.125" style="96" customWidth="1"/>
    <col min="9236" max="9236" width="8.875" style="96" customWidth="1"/>
    <col min="9237" max="9237" width="11.125" style="96" customWidth="1"/>
    <col min="9238" max="9238" width="8.875" style="96" customWidth="1"/>
    <col min="9239" max="9472" width="9.75" style="96" customWidth="1"/>
    <col min="9473" max="9480" width="9.75" style="96"/>
    <col min="9481" max="9481" width="3.25" style="96" customWidth="1"/>
    <col min="9482" max="9482" width="3.75" style="96" customWidth="1"/>
    <col min="9483" max="9483" width="19.875" style="96" customWidth="1"/>
    <col min="9484" max="9484" width="15.5" style="96" customWidth="1"/>
    <col min="9485" max="9485" width="11.125" style="96" customWidth="1"/>
    <col min="9486" max="9486" width="8.875" style="96" customWidth="1"/>
    <col min="9487" max="9487" width="11.125" style="96" customWidth="1"/>
    <col min="9488" max="9488" width="8.875" style="96" customWidth="1"/>
    <col min="9489" max="9489" width="11.125" style="96" customWidth="1"/>
    <col min="9490" max="9490" width="8.875" style="96" customWidth="1"/>
    <col min="9491" max="9491" width="11.125" style="96" customWidth="1"/>
    <col min="9492" max="9492" width="8.875" style="96" customWidth="1"/>
    <col min="9493" max="9493" width="11.125" style="96" customWidth="1"/>
    <col min="9494" max="9494" width="8.875" style="96" customWidth="1"/>
    <col min="9495" max="9728" width="9.75" style="96" customWidth="1"/>
    <col min="9729" max="9736" width="9.75" style="96"/>
    <col min="9737" max="9737" width="3.25" style="96" customWidth="1"/>
    <col min="9738" max="9738" width="3.75" style="96" customWidth="1"/>
    <col min="9739" max="9739" width="19.875" style="96" customWidth="1"/>
    <col min="9740" max="9740" width="15.5" style="96" customWidth="1"/>
    <col min="9741" max="9741" width="11.125" style="96" customWidth="1"/>
    <col min="9742" max="9742" width="8.875" style="96" customWidth="1"/>
    <col min="9743" max="9743" width="11.125" style="96" customWidth="1"/>
    <col min="9744" max="9744" width="8.875" style="96" customWidth="1"/>
    <col min="9745" max="9745" width="11.125" style="96" customWidth="1"/>
    <col min="9746" max="9746" width="8.875" style="96" customWidth="1"/>
    <col min="9747" max="9747" width="11.125" style="96" customWidth="1"/>
    <col min="9748" max="9748" width="8.875" style="96" customWidth="1"/>
    <col min="9749" max="9749" width="11.125" style="96" customWidth="1"/>
    <col min="9750" max="9750" width="8.875" style="96" customWidth="1"/>
    <col min="9751" max="9984" width="9.75" style="96" customWidth="1"/>
    <col min="9985" max="9992" width="9.75" style="96"/>
    <col min="9993" max="9993" width="3.25" style="96" customWidth="1"/>
    <col min="9994" max="9994" width="3.75" style="96" customWidth="1"/>
    <col min="9995" max="9995" width="19.875" style="96" customWidth="1"/>
    <col min="9996" max="9996" width="15.5" style="96" customWidth="1"/>
    <col min="9997" max="9997" width="11.125" style="96" customWidth="1"/>
    <col min="9998" max="9998" width="8.875" style="96" customWidth="1"/>
    <col min="9999" max="9999" width="11.125" style="96" customWidth="1"/>
    <col min="10000" max="10000" width="8.875" style="96" customWidth="1"/>
    <col min="10001" max="10001" width="11.125" style="96" customWidth="1"/>
    <col min="10002" max="10002" width="8.875" style="96" customWidth="1"/>
    <col min="10003" max="10003" width="11.125" style="96" customWidth="1"/>
    <col min="10004" max="10004" width="8.875" style="96" customWidth="1"/>
    <col min="10005" max="10005" width="11.125" style="96" customWidth="1"/>
    <col min="10006" max="10006" width="8.875" style="96" customWidth="1"/>
    <col min="10007" max="10240" width="9.75" style="96" customWidth="1"/>
    <col min="10241" max="10248" width="9.75" style="96"/>
    <col min="10249" max="10249" width="3.25" style="96" customWidth="1"/>
    <col min="10250" max="10250" width="3.75" style="96" customWidth="1"/>
    <col min="10251" max="10251" width="19.875" style="96" customWidth="1"/>
    <col min="10252" max="10252" width="15.5" style="96" customWidth="1"/>
    <col min="10253" max="10253" width="11.125" style="96" customWidth="1"/>
    <col min="10254" max="10254" width="8.875" style="96" customWidth="1"/>
    <col min="10255" max="10255" width="11.125" style="96" customWidth="1"/>
    <col min="10256" max="10256" width="8.875" style="96" customWidth="1"/>
    <col min="10257" max="10257" width="11.125" style="96" customWidth="1"/>
    <col min="10258" max="10258" width="8.875" style="96" customWidth="1"/>
    <col min="10259" max="10259" width="11.125" style="96" customWidth="1"/>
    <col min="10260" max="10260" width="8.875" style="96" customWidth="1"/>
    <col min="10261" max="10261" width="11.125" style="96" customWidth="1"/>
    <col min="10262" max="10262" width="8.875" style="96" customWidth="1"/>
    <col min="10263" max="10496" width="9.75" style="96" customWidth="1"/>
    <col min="10497" max="10504" width="9.75" style="96"/>
    <col min="10505" max="10505" width="3.25" style="96" customWidth="1"/>
    <col min="10506" max="10506" width="3.75" style="96" customWidth="1"/>
    <col min="10507" max="10507" width="19.875" style="96" customWidth="1"/>
    <col min="10508" max="10508" width="15.5" style="96" customWidth="1"/>
    <col min="10509" max="10509" width="11.125" style="96" customWidth="1"/>
    <col min="10510" max="10510" width="8.875" style="96" customWidth="1"/>
    <col min="10511" max="10511" width="11.125" style="96" customWidth="1"/>
    <col min="10512" max="10512" width="8.875" style="96" customWidth="1"/>
    <col min="10513" max="10513" width="11.125" style="96" customWidth="1"/>
    <col min="10514" max="10514" width="8.875" style="96" customWidth="1"/>
    <col min="10515" max="10515" width="11.125" style="96" customWidth="1"/>
    <col min="10516" max="10516" width="8.875" style="96" customWidth="1"/>
    <col min="10517" max="10517" width="11.125" style="96" customWidth="1"/>
    <col min="10518" max="10518" width="8.875" style="96" customWidth="1"/>
    <col min="10519" max="10752" width="9.75" style="96" customWidth="1"/>
    <col min="10753" max="10760" width="9.75" style="96"/>
    <col min="10761" max="10761" width="3.25" style="96" customWidth="1"/>
    <col min="10762" max="10762" width="3.75" style="96" customWidth="1"/>
    <col min="10763" max="10763" width="19.875" style="96" customWidth="1"/>
    <col min="10764" max="10764" width="15.5" style="96" customWidth="1"/>
    <col min="10765" max="10765" width="11.125" style="96" customWidth="1"/>
    <col min="10766" max="10766" width="8.875" style="96" customWidth="1"/>
    <col min="10767" max="10767" width="11.125" style="96" customWidth="1"/>
    <col min="10768" max="10768" width="8.875" style="96" customWidth="1"/>
    <col min="10769" max="10769" width="11.125" style="96" customWidth="1"/>
    <col min="10770" max="10770" width="8.875" style="96" customWidth="1"/>
    <col min="10771" max="10771" width="11.125" style="96" customWidth="1"/>
    <col min="10772" max="10772" width="8.875" style="96" customWidth="1"/>
    <col min="10773" max="10773" width="11.125" style="96" customWidth="1"/>
    <col min="10774" max="10774" width="8.875" style="96" customWidth="1"/>
    <col min="10775" max="11008" width="9.75" style="96" customWidth="1"/>
    <col min="11009" max="11016" width="9.75" style="96"/>
    <col min="11017" max="11017" width="3.25" style="96" customWidth="1"/>
    <col min="11018" max="11018" width="3.75" style="96" customWidth="1"/>
    <col min="11019" max="11019" width="19.875" style="96" customWidth="1"/>
    <col min="11020" max="11020" width="15.5" style="96" customWidth="1"/>
    <col min="11021" max="11021" width="11.125" style="96" customWidth="1"/>
    <col min="11022" max="11022" width="8.875" style="96" customWidth="1"/>
    <col min="11023" max="11023" width="11.125" style="96" customWidth="1"/>
    <col min="11024" max="11024" width="8.875" style="96" customWidth="1"/>
    <col min="11025" max="11025" width="11.125" style="96" customWidth="1"/>
    <col min="11026" max="11026" width="8.875" style="96" customWidth="1"/>
    <col min="11027" max="11027" width="11.125" style="96" customWidth="1"/>
    <col min="11028" max="11028" width="8.875" style="96" customWidth="1"/>
    <col min="11029" max="11029" width="11.125" style="96" customWidth="1"/>
    <col min="11030" max="11030" width="8.875" style="96" customWidth="1"/>
    <col min="11031" max="11264" width="9.75" style="96" customWidth="1"/>
    <col min="11265" max="11272" width="9.75" style="96"/>
    <col min="11273" max="11273" width="3.25" style="96" customWidth="1"/>
    <col min="11274" max="11274" width="3.75" style="96" customWidth="1"/>
    <col min="11275" max="11275" width="19.875" style="96" customWidth="1"/>
    <col min="11276" max="11276" width="15.5" style="96" customWidth="1"/>
    <col min="11277" max="11277" width="11.125" style="96" customWidth="1"/>
    <col min="11278" max="11278" width="8.875" style="96" customWidth="1"/>
    <col min="11279" max="11279" width="11.125" style="96" customWidth="1"/>
    <col min="11280" max="11280" width="8.875" style="96" customWidth="1"/>
    <col min="11281" max="11281" width="11.125" style="96" customWidth="1"/>
    <col min="11282" max="11282" width="8.875" style="96" customWidth="1"/>
    <col min="11283" max="11283" width="11.125" style="96" customWidth="1"/>
    <col min="11284" max="11284" width="8.875" style="96" customWidth="1"/>
    <col min="11285" max="11285" width="11.125" style="96" customWidth="1"/>
    <col min="11286" max="11286" width="8.875" style="96" customWidth="1"/>
    <col min="11287" max="11520" width="9.75" style="96" customWidth="1"/>
    <col min="11521" max="11528" width="9.75" style="96"/>
    <col min="11529" max="11529" width="3.25" style="96" customWidth="1"/>
    <col min="11530" max="11530" width="3.75" style="96" customWidth="1"/>
    <col min="11531" max="11531" width="19.875" style="96" customWidth="1"/>
    <col min="11532" max="11532" width="15.5" style="96" customWidth="1"/>
    <col min="11533" max="11533" width="11.125" style="96" customWidth="1"/>
    <col min="11534" max="11534" width="8.875" style="96" customWidth="1"/>
    <col min="11535" max="11535" width="11.125" style="96" customWidth="1"/>
    <col min="11536" max="11536" width="8.875" style="96" customWidth="1"/>
    <col min="11537" max="11537" width="11.125" style="96" customWidth="1"/>
    <col min="11538" max="11538" width="8.875" style="96" customWidth="1"/>
    <col min="11539" max="11539" width="11.125" style="96" customWidth="1"/>
    <col min="11540" max="11540" width="8.875" style="96" customWidth="1"/>
    <col min="11541" max="11541" width="11.125" style="96" customWidth="1"/>
    <col min="11542" max="11542" width="8.875" style="96" customWidth="1"/>
    <col min="11543" max="11776" width="9.75" style="96" customWidth="1"/>
    <col min="11777" max="11784" width="9.75" style="96"/>
    <col min="11785" max="11785" width="3.25" style="96" customWidth="1"/>
    <col min="11786" max="11786" width="3.75" style="96" customWidth="1"/>
    <col min="11787" max="11787" width="19.875" style="96" customWidth="1"/>
    <col min="11788" max="11788" width="15.5" style="96" customWidth="1"/>
    <col min="11789" max="11789" width="11.125" style="96" customWidth="1"/>
    <col min="11790" max="11790" width="8.875" style="96" customWidth="1"/>
    <col min="11791" max="11791" width="11.125" style="96" customWidth="1"/>
    <col min="11792" max="11792" width="8.875" style="96" customWidth="1"/>
    <col min="11793" max="11793" width="11.125" style="96" customWidth="1"/>
    <col min="11794" max="11794" width="8.875" style="96" customWidth="1"/>
    <col min="11795" max="11795" width="11.125" style="96" customWidth="1"/>
    <col min="11796" max="11796" width="8.875" style="96" customWidth="1"/>
    <col min="11797" max="11797" width="11.125" style="96" customWidth="1"/>
    <col min="11798" max="11798" width="8.875" style="96" customWidth="1"/>
    <col min="11799" max="12032" width="9.75" style="96" customWidth="1"/>
    <col min="12033" max="12040" width="9.75" style="96"/>
    <col min="12041" max="12041" width="3.25" style="96" customWidth="1"/>
    <col min="12042" max="12042" width="3.75" style="96" customWidth="1"/>
    <col min="12043" max="12043" width="19.875" style="96" customWidth="1"/>
    <col min="12044" max="12044" width="15.5" style="96" customWidth="1"/>
    <col min="12045" max="12045" width="11.125" style="96" customWidth="1"/>
    <col min="12046" max="12046" width="8.875" style="96" customWidth="1"/>
    <col min="12047" max="12047" width="11.125" style="96" customWidth="1"/>
    <col min="12048" max="12048" width="8.875" style="96" customWidth="1"/>
    <col min="12049" max="12049" width="11.125" style="96" customWidth="1"/>
    <col min="12050" max="12050" width="8.875" style="96" customWidth="1"/>
    <col min="12051" max="12051" width="11.125" style="96" customWidth="1"/>
    <col min="12052" max="12052" width="8.875" style="96" customWidth="1"/>
    <col min="12053" max="12053" width="11.125" style="96" customWidth="1"/>
    <col min="12054" max="12054" width="8.875" style="96" customWidth="1"/>
    <col min="12055" max="12288" width="9.75" style="96" customWidth="1"/>
    <col min="12289" max="12296" width="9.75" style="96"/>
    <col min="12297" max="12297" width="3.25" style="96" customWidth="1"/>
    <col min="12298" max="12298" width="3.75" style="96" customWidth="1"/>
    <col min="12299" max="12299" width="19.875" style="96" customWidth="1"/>
    <col min="12300" max="12300" width="15.5" style="96" customWidth="1"/>
    <col min="12301" max="12301" width="11.125" style="96" customWidth="1"/>
    <col min="12302" max="12302" width="8.875" style="96" customWidth="1"/>
    <col min="12303" max="12303" width="11.125" style="96" customWidth="1"/>
    <col min="12304" max="12304" width="8.875" style="96" customWidth="1"/>
    <col min="12305" max="12305" width="11.125" style="96" customWidth="1"/>
    <col min="12306" max="12306" width="8.875" style="96" customWidth="1"/>
    <col min="12307" max="12307" width="11.125" style="96" customWidth="1"/>
    <col min="12308" max="12308" width="8.875" style="96" customWidth="1"/>
    <col min="12309" max="12309" width="11.125" style="96" customWidth="1"/>
    <col min="12310" max="12310" width="8.875" style="96" customWidth="1"/>
    <col min="12311" max="12544" width="9.75" style="96" customWidth="1"/>
    <col min="12545" max="12552" width="9.75" style="96"/>
    <col min="12553" max="12553" width="3.25" style="96" customWidth="1"/>
    <col min="12554" max="12554" width="3.75" style="96" customWidth="1"/>
    <col min="12555" max="12555" width="19.875" style="96" customWidth="1"/>
    <col min="12556" max="12556" width="15.5" style="96" customWidth="1"/>
    <col min="12557" max="12557" width="11.125" style="96" customWidth="1"/>
    <col min="12558" max="12558" width="8.875" style="96" customWidth="1"/>
    <col min="12559" max="12559" width="11.125" style="96" customWidth="1"/>
    <col min="12560" max="12560" width="8.875" style="96" customWidth="1"/>
    <col min="12561" max="12561" width="11.125" style="96" customWidth="1"/>
    <col min="12562" max="12562" width="8.875" style="96" customWidth="1"/>
    <col min="12563" max="12563" width="11.125" style="96" customWidth="1"/>
    <col min="12564" max="12564" width="8.875" style="96" customWidth="1"/>
    <col min="12565" max="12565" width="11.125" style="96" customWidth="1"/>
    <col min="12566" max="12566" width="8.875" style="96" customWidth="1"/>
    <col min="12567" max="12800" width="9.75" style="96" customWidth="1"/>
    <col min="12801" max="12808" width="9.75" style="96"/>
    <col min="12809" max="12809" width="3.25" style="96" customWidth="1"/>
    <col min="12810" max="12810" width="3.75" style="96" customWidth="1"/>
    <col min="12811" max="12811" width="19.875" style="96" customWidth="1"/>
    <col min="12812" max="12812" width="15.5" style="96" customWidth="1"/>
    <col min="12813" max="12813" width="11.125" style="96" customWidth="1"/>
    <col min="12814" max="12814" width="8.875" style="96" customWidth="1"/>
    <col min="12815" max="12815" width="11.125" style="96" customWidth="1"/>
    <col min="12816" max="12816" width="8.875" style="96" customWidth="1"/>
    <col min="12817" max="12817" width="11.125" style="96" customWidth="1"/>
    <col min="12818" max="12818" width="8.875" style="96" customWidth="1"/>
    <col min="12819" max="12819" width="11.125" style="96" customWidth="1"/>
    <col min="12820" max="12820" width="8.875" style="96" customWidth="1"/>
    <col min="12821" max="12821" width="11.125" style="96" customWidth="1"/>
    <col min="12822" max="12822" width="8.875" style="96" customWidth="1"/>
    <col min="12823" max="13056" width="9.75" style="96" customWidth="1"/>
    <col min="13057" max="13064" width="9.75" style="96"/>
    <col min="13065" max="13065" width="3.25" style="96" customWidth="1"/>
    <col min="13066" max="13066" width="3.75" style="96" customWidth="1"/>
    <col min="13067" max="13067" width="19.875" style="96" customWidth="1"/>
    <col min="13068" max="13068" width="15.5" style="96" customWidth="1"/>
    <col min="13069" max="13069" width="11.125" style="96" customWidth="1"/>
    <col min="13070" max="13070" width="8.875" style="96" customWidth="1"/>
    <col min="13071" max="13071" width="11.125" style="96" customWidth="1"/>
    <col min="13072" max="13072" width="8.875" style="96" customWidth="1"/>
    <col min="13073" max="13073" width="11.125" style="96" customWidth="1"/>
    <col min="13074" max="13074" width="8.875" style="96" customWidth="1"/>
    <col min="13075" max="13075" width="11.125" style="96" customWidth="1"/>
    <col min="13076" max="13076" width="8.875" style="96" customWidth="1"/>
    <col min="13077" max="13077" width="11.125" style="96" customWidth="1"/>
    <col min="13078" max="13078" width="8.875" style="96" customWidth="1"/>
    <col min="13079" max="13312" width="9.75" style="96" customWidth="1"/>
    <col min="13313" max="13320" width="9.75" style="96"/>
    <col min="13321" max="13321" width="3.25" style="96" customWidth="1"/>
    <col min="13322" max="13322" width="3.75" style="96" customWidth="1"/>
    <col min="13323" max="13323" width="19.875" style="96" customWidth="1"/>
    <col min="13324" max="13324" width="15.5" style="96" customWidth="1"/>
    <col min="13325" max="13325" width="11.125" style="96" customWidth="1"/>
    <col min="13326" max="13326" width="8.875" style="96" customWidth="1"/>
    <col min="13327" max="13327" width="11.125" style="96" customWidth="1"/>
    <col min="13328" max="13328" width="8.875" style="96" customWidth="1"/>
    <col min="13329" max="13329" width="11.125" style="96" customWidth="1"/>
    <col min="13330" max="13330" width="8.875" style="96" customWidth="1"/>
    <col min="13331" max="13331" width="11.125" style="96" customWidth="1"/>
    <col min="13332" max="13332" width="8.875" style="96" customWidth="1"/>
    <col min="13333" max="13333" width="11.125" style="96" customWidth="1"/>
    <col min="13334" max="13334" width="8.875" style="96" customWidth="1"/>
    <col min="13335" max="13568" width="9.75" style="96" customWidth="1"/>
    <col min="13569" max="13576" width="9.75" style="96"/>
    <col min="13577" max="13577" width="3.25" style="96" customWidth="1"/>
    <col min="13578" max="13578" width="3.75" style="96" customWidth="1"/>
    <col min="13579" max="13579" width="19.875" style="96" customWidth="1"/>
    <col min="13580" max="13580" width="15.5" style="96" customWidth="1"/>
    <col min="13581" max="13581" width="11.125" style="96" customWidth="1"/>
    <col min="13582" max="13582" width="8.875" style="96" customWidth="1"/>
    <col min="13583" max="13583" width="11.125" style="96" customWidth="1"/>
    <col min="13584" max="13584" width="8.875" style="96" customWidth="1"/>
    <col min="13585" max="13585" width="11.125" style="96" customWidth="1"/>
    <col min="13586" max="13586" width="8.875" style="96" customWidth="1"/>
    <col min="13587" max="13587" width="11.125" style="96" customWidth="1"/>
    <col min="13588" max="13588" width="8.875" style="96" customWidth="1"/>
    <col min="13589" max="13589" width="11.125" style="96" customWidth="1"/>
    <col min="13590" max="13590" width="8.875" style="96" customWidth="1"/>
    <col min="13591" max="13824" width="9.75" style="96" customWidth="1"/>
    <col min="13825" max="13832" width="9.75" style="96"/>
    <col min="13833" max="13833" width="3.25" style="96" customWidth="1"/>
    <col min="13834" max="13834" width="3.75" style="96" customWidth="1"/>
    <col min="13835" max="13835" width="19.875" style="96" customWidth="1"/>
    <col min="13836" max="13836" width="15.5" style="96" customWidth="1"/>
    <col min="13837" max="13837" width="11.125" style="96" customWidth="1"/>
    <col min="13838" max="13838" width="8.875" style="96" customWidth="1"/>
    <col min="13839" max="13839" width="11.125" style="96" customWidth="1"/>
    <col min="13840" max="13840" width="8.875" style="96" customWidth="1"/>
    <col min="13841" max="13841" width="11.125" style="96" customWidth="1"/>
    <col min="13842" max="13842" width="8.875" style="96" customWidth="1"/>
    <col min="13843" max="13843" width="11.125" style="96" customWidth="1"/>
    <col min="13844" max="13844" width="8.875" style="96" customWidth="1"/>
    <col min="13845" max="13845" width="11.125" style="96" customWidth="1"/>
    <col min="13846" max="13846" width="8.875" style="96" customWidth="1"/>
    <col min="13847" max="14080" width="9.75" style="96" customWidth="1"/>
    <col min="14081" max="14088" width="9.75" style="96"/>
    <col min="14089" max="14089" width="3.25" style="96" customWidth="1"/>
    <col min="14090" max="14090" width="3.75" style="96" customWidth="1"/>
    <col min="14091" max="14091" width="19.875" style="96" customWidth="1"/>
    <col min="14092" max="14092" width="15.5" style="96" customWidth="1"/>
    <col min="14093" max="14093" width="11.125" style="96" customWidth="1"/>
    <col min="14094" max="14094" width="8.875" style="96" customWidth="1"/>
    <col min="14095" max="14095" width="11.125" style="96" customWidth="1"/>
    <col min="14096" max="14096" width="8.875" style="96" customWidth="1"/>
    <col min="14097" max="14097" width="11.125" style="96" customWidth="1"/>
    <col min="14098" max="14098" width="8.875" style="96" customWidth="1"/>
    <col min="14099" max="14099" width="11.125" style="96" customWidth="1"/>
    <col min="14100" max="14100" width="8.875" style="96" customWidth="1"/>
    <col min="14101" max="14101" width="11.125" style="96" customWidth="1"/>
    <col min="14102" max="14102" width="8.875" style="96" customWidth="1"/>
    <col min="14103" max="14336" width="9.75" style="96" customWidth="1"/>
    <col min="14337" max="14344" width="9.75" style="96"/>
    <col min="14345" max="14345" width="3.25" style="96" customWidth="1"/>
    <col min="14346" max="14346" width="3.75" style="96" customWidth="1"/>
    <col min="14347" max="14347" width="19.875" style="96" customWidth="1"/>
    <col min="14348" max="14348" width="15.5" style="96" customWidth="1"/>
    <col min="14349" max="14349" width="11.125" style="96" customWidth="1"/>
    <col min="14350" max="14350" width="8.875" style="96" customWidth="1"/>
    <col min="14351" max="14351" width="11.125" style="96" customWidth="1"/>
    <col min="14352" max="14352" width="8.875" style="96" customWidth="1"/>
    <col min="14353" max="14353" width="11.125" style="96" customWidth="1"/>
    <col min="14354" max="14354" width="8.875" style="96" customWidth="1"/>
    <col min="14355" max="14355" width="11.125" style="96" customWidth="1"/>
    <col min="14356" max="14356" width="8.875" style="96" customWidth="1"/>
    <col min="14357" max="14357" width="11.125" style="96" customWidth="1"/>
    <col min="14358" max="14358" width="8.875" style="96" customWidth="1"/>
    <col min="14359" max="14592" width="9.75" style="96" customWidth="1"/>
    <col min="14593" max="14600" width="9.75" style="96"/>
    <col min="14601" max="14601" width="3.25" style="96" customWidth="1"/>
    <col min="14602" max="14602" width="3.75" style="96" customWidth="1"/>
    <col min="14603" max="14603" width="19.875" style="96" customWidth="1"/>
    <col min="14604" max="14604" width="15.5" style="96" customWidth="1"/>
    <col min="14605" max="14605" width="11.125" style="96" customWidth="1"/>
    <col min="14606" max="14606" width="8.875" style="96" customWidth="1"/>
    <col min="14607" max="14607" width="11.125" style="96" customWidth="1"/>
    <col min="14608" max="14608" width="8.875" style="96" customWidth="1"/>
    <col min="14609" max="14609" width="11.125" style="96" customWidth="1"/>
    <col min="14610" max="14610" width="8.875" style="96" customWidth="1"/>
    <col min="14611" max="14611" width="11.125" style="96" customWidth="1"/>
    <col min="14612" max="14612" width="8.875" style="96" customWidth="1"/>
    <col min="14613" max="14613" width="11.125" style="96" customWidth="1"/>
    <col min="14614" max="14614" width="8.875" style="96" customWidth="1"/>
    <col min="14615" max="14848" width="9.75" style="96" customWidth="1"/>
    <col min="14849" max="14856" width="9.75" style="96"/>
    <col min="14857" max="14857" width="3.25" style="96" customWidth="1"/>
    <col min="14858" max="14858" width="3.75" style="96" customWidth="1"/>
    <col min="14859" max="14859" width="19.875" style="96" customWidth="1"/>
    <col min="14860" max="14860" width="15.5" style="96" customWidth="1"/>
    <col min="14861" max="14861" width="11.125" style="96" customWidth="1"/>
    <col min="14862" max="14862" width="8.875" style="96" customWidth="1"/>
    <col min="14863" max="14863" width="11.125" style="96" customWidth="1"/>
    <col min="14864" max="14864" width="8.875" style="96" customWidth="1"/>
    <col min="14865" max="14865" width="11.125" style="96" customWidth="1"/>
    <col min="14866" max="14866" width="8.875" style="96" customWidth="1"/>
    <col min="14867" max="14867" width="11.125" style="96" customWidth="1"/>
    <col min="14868" max="14868" width="8.875" style="96" customWidth="1"/>
    <col min="14869" max="14869" width="11.125" style="96" customWidth="1"/>
    <col min="14870" max="14870" width="8.875" style="96" customWidth="1"/>
    <col min="14871" max="15104" width="9.75" style="96" customWidth="1"/>
    <col min="15105" max="15112" width="9.75" style="96"/>
    <col min="15113" max="15113" width="3.25" style="96" customWidth="1"/>
    <col min="15114" max="15114" width="3.75" style="96" customWidth="1"/>
    <col min="15115" max="15115" width="19.875" style="96" customWidth="1"/>
    <col min="15116" max="15116" width="15.5" style="96" customWidth="1"/>
    <col min="15117" max="15117" width="11.125" style="96" customWidth="1"/>
    <col min="15118" max="15118" width="8.875" style="96" customWidth="1"/>
    <col min="15119" max="15119" width="11.125" style="96" customWidth="1"/>
    <col min="15120" max="15120" width="8.875" style="96" customWidth="1"/>
    <col min="15121" max="15121" width="11.125" style="96" customWidth="1"/>
    <col min="15122" max="15122" width="8.875" style="96" customWidth="1"/>
    <col min="15123" max="15123" width="11.125" style="96" customWidth="1"/>
    <col min="15124" max="15124" width="8.875" style="96" customWidth="1"/>
    <col min="15125" max="15125" width="11.125" style="96" customWidth="1"/>
    <col min="15126" max="15126" width="8.875" style="96" customWidth="1"/>
    <col min="15127" max="15360" width="9.75" style="96" customWidth="1"/>
    <col min="15361" max="15368" width="9.75" style="96"/>
    <col min="15369" max="15369" width="3.25" style="96" customWidth="1"/>
    <col min="15370" max="15370" width="3.75" style="96" customWidth="1"/>
    <col min="15371" max="15371" width="19.875" style="96" customWidth="1"/>
    <col min="15372" max="15372" width="15.5" style="96" customWidth="1"/>
    <col min="15373" max="15373" width="11.125" style="96" customWidth="1"/>
    <col min="15374" max="15374" width="8.875" style="96" customWidth="1"/>
    <col min="15375" max="15375" width="11.125" style="96" customWidth="1"/>
    <col min="15376" max="15376" width="8.875" style="96" customWidth="1"/>
    <col min="15377" max="15377" width="11.125" style="96" customWidth="1"/>
    <col min="15378" max="15378" width="8.875" style="96" customWidth="1"/>
    <col min="15379" max="15379" width="11.125" style="96" customWidth="1"/>
    <col min="15380" max="15380" width="8.875" style="96" customWidth="1"/>
    <col min="15381" max="15381" width="11.125" style="96" customWidth="1"/>
    <col min="15382" max="15382" width="8.875" style="96" customWidth="1"/>
    <col min="15383" max="15616" width="9.75" style="96" customWidth="1"/>
    <col min="15617" max="15624" width="9.75" style="96"/>
    <col min="15625" max="15625" width="3.25" style="96" customWidth="1"/>
    <col min="15626" max="15626" width="3.75" style="96" customWidth="1"/>
    <col min="15627" max="15627" width="19.875" style="96" customWidth="1"/>
    <col min="15628" max="15628" width="15.5" style="96" customWidth="1"/>
    <col min="15629" max="15629" width="11.125" style="96" customWidth="1"/>
    <col min="15630" max="15630" width="8.875" style="96" customWidth="1"/>
    <col min="15631" max="15631" width="11.125" style="96" customWidth="1"/>
    <col min="15632" max="15632" width="8.875" style="96" customWidth="1"/>
    <col min="15633" max="15633" width="11.125" style="96" customWidth="1"/>
    <col min="15634" max="15634" width="8.875" style="96" customWidth="1"/>
    <col min="15635" max="15635" width="11.125" style="96" customWidth="1"/>
    <col min="15636" max="15636" width="8.875" style="96" customWidth="1"/>
    <col min="15637" max="15637" width="11.125" style="96" customWidth="1"/>
    <col min="15638" max="15638" width="8.875" style="96" customWidth="1"/>
    <col min="15639" max="15872" width="9.75" style="96" customWidth="1"/>
    <col min="15873" max="15880" width="9.75" style="96"/>
    <col min="15881" max="15881" width="3.25" style="96" customWidth="1"/>
    <col min="15882" max="15882" width="3.75" style="96" customWidth="1"/>
    <col min="15883" max="15883" width="19.875" style="96" customWidth="1"/>
    <col min="15884" max="15884" width="15.5" style="96" customWidth="1"/>
    <col min="15885" max="15885" width="11.125" style="96" customWidth="1"/>
    <col min="15886" max="15886" width="8.875" style="96" customWidth="1"/>
    <col min="15887" max="15887" width="11.125" style="96" customWidth="1"/>
    <col min="15888" max="15888" width="8.875" style="96" customWidth="1"/>
    <col min="15889" max="15889" width="11.125" style="96" customWidth="1"/>
    <col min="15890" max="15890" width="8.875" style="96" customWidth="1"/>
    <col min="15891" max="15891" width="11.125" style="96" customWidth="1"/>
    <col min="15892" max="15892" width="8.875" style="96" customWidth="1"/>
    <col min="15893" max="15893" width="11.125" style="96" customWidth="1"/>
    <col min="15894" max="15894" width="8.875" style="96" customWidth="1"/>
    <col min="15895" max="16128" width="9.75" style="96" customWidth="1"/>
    <col min="16129" max="16136" width="9.75" style="96"/>
    <col min="16137" max="16137" width="3.25" style="96" customWidth="1"/>
    <col min="16138" max="16138" width="3.75" style="96" customWidth="1"/>
    <col min="16139" max="16139" width="19.875" style="96" customWidth="1"/>
    <col min="16140" max="16140" width="15.5" style="96" customWidth="1"/>
    <col min="16141" max="16141" width="11.125" style="96" customWidth="1"/>
    <col min="16142" max="16142" width="8.875" style="96" customWidth="1"/>
    <col min="16143" max="16143" width="11.125" style="96" customWidth="1"/>
    <col min="16144" max="16144" width="8.875" style="96" customWidth="1"/>
    <col min="16145" max="16145" width="11.125" style="96" customWidth="1"/>
    <col min="16146" max="16146" width="8.875" style="96" customWidth="1"/>
    <col min="16147" max="16147" width="11.125" style="96" customWidth="1"/>
    <col min="16148" max="16148" width="8.875" style="96" customWidth="1"/>
    <col min="16149" max="16149" width="11.125" style="96" customWidth="1"/>
    <col min="16150" max="16150" width="8.875" style="96" customWidth="1"/>
    <col min="16151" max="16384" width="9.75" style="96" customWidth="1"/>
  </cols>
  <sheetData>
    <row r="1" spans="1:35" ht="17.25" customHeight="1">
      <c r="A1" s="4" t="s">
        <v>277</v>
      </c>
      <c r="AB1" s="96" t="s">
        <v>182</v>
      </c>
      <c r="AC1" s="96" t="s">
        <v>182</v>
      </c>
    </row>
    <row r="2" spans="1:35" ht="13.15" customHeight="1" thickBo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AB2" s="96" t="s">
        <v>210</v>
      </c>
      <c r="AC2" s="96" t="s">
        <v>183</v>
      </c>
    </row>
    <row r="3" spans="1:35" ht="18.75" customHeight="1">
      <c r="A3" s="98"/>
      <c r="B3" s="99"/>
      <c r="C3" s="100" t="s">
        <v>74</v>
      </c>
      <c r="D3" s="322" t="s">
        <v>75</v>
      </c>
      <c r="E3" s="326" t="s">
        <v>278</v>
      </c>
      <c r="F3" s="326"/>
      <c r="G3" s="326" t="s">
        <v>279</v>
      </c>
      <c r="H3" s="322"/>
      <c r="I3" s="322" t="s">
        <v>280</v>
      </c>
      <c r="J3" s="328"/>
      <c r="K3" s="323" t="s">
        <v>281</v>
      </c>
      <c r="L3" s="323"/>
      <c r="M3" s="322" t="s">
        <v>282</v>
      </c>
      <c r="N3" s="323"/>
      <c r="O3" s="322" t="s">
        <v>283</v>
      </c>
      <c r="P3" s="323"/>
      <c r="Q3" s="322" t="s">
        <v>284</v>
      </c>
      <c r="R3" s="323"/>
      <c r="S3" s="322" t="s">
        <v>285</v>
      </c>
      <c r="T3" s="323"/>
      <c r="U3" s="322" t="s">
        <v>286</v>
      </c>
      <c r="V3" s="323"/>
      <c r="W3" s="322" t="s">
        <v>287</v>
      </c>
      <c r="X3" s="323"/>
      <c r="Y3" s="322" t="s">
        <v>213</v>
      </c>
      <c r="Z3" s="323"/>
      <c r="AB3" s="96" t="s">
        <v>178</v>
      </c>
      <c r="AC3" s="96" t="s">
        <v>178</v>
      </c>
    </row>
    <row r="4" spans="1:35" ht="18.75" customHeight="1">
      <c r="A4" s="101" t="s">
        <v>76</v>
      </c>
      <c r="B4" s="102"/>
      <c r="C4" s="101"/>
      <c r="D4" s="324"/>
      <c r="E4" s="327"/>
      <c r="F4" s="327"/>
      <c r="G4" s="327"/>
      <c r="H4" s="324"/>
      <c r="I4" s="324"/>
      <c r="J4" s="329"/>
      <c r="K4" s="325"/>
      <c r="L4" s="325"/>
      <c r="M4" s="324"/>
      <c r="N4" s="325"/>
      <c r="O4" s="324"/>
      <c r="P4" s="325"/>
      <c r="Q4" s="324"/>
      <c r="R4" s="325"/>
      <c r="S4" s="324"/>
      <c r="T4" s="325"/>
      <c r="U4" s="324"/>
      <c r="V4" s="325"/>
      <c r="W4" s="324"/>
      <c r="X4" s="325"/>
      <c r="Y4" s="324"/>
      <c r="Z4" s="325"/>
      <c r="AB4" s="128" t="s">
        <v>211</v>
      </c>
      <c r="AC4" s="128" t="s">
        <v>184</v>
      </c>
      <c r="AE4" s="128" t="s">
        <v>179</v>
      </c>
      <c r="AG4" s="128" t="s">
        <v>171</v>
      </c>
      <c r="AH4" s="128"/>
      <c r="AI4" s="128" t="s">
        <v>172</v>
      </c>
    </row>
    <row r="5" spans="1:35" ht="18.75" customHeight="1">
      <c r="A5" s="103"/>
      <c r="B5" s="104"/>
      <c r="C5" s="104"/>
      <c r="D5" s="105"/>
      <c r="E5" s="106" t="s">
        <v>77</v>
      </c>
      <c r="F5" s="106" t="s">
        <v>77</v>
      </c>
      <c r="G5" s="106" t="s">
        <v>77</v>
      </c>
      <c r="H5" s="106" t="s">
        <v>77</v>
      </c>
      <c r="I5" s="106" t="s">
        <v>77</v>
      </c>
      <c r="J5" s="106" t="s">
        <v>77</v>
      </c>
      <c r="K5" s="106" t="s">
        <v>77</v>
      </c>
      <c r="L5" s="106" t="s">
        <v>77</v>
      </c>
      <c r="M5" s="106" t="s">
        <v>77</v>
      </c>
      <c r="N5" s="106" t="s">
        <v>77</v>
      </c>
      <c r="O5" s="106" t="s">
        <v>77</v>
      </c>
      <c r="P5" s="106" t="s">
        <v>77</v>
      </c>
      <c r="Q5" s="106" t="s">
        <v>77</v>
      </c>
      <c r="R5" s="106" t="s">
        <v>77</v>
      </c>
      <c r="S5" s="106" t="s">
        <v>77</v>
      </c>
      <c r="T5" s="106" t="s">
        <v>77</v>
      </c>
      <c r="U5" s="106" t="s">
        <v>77</v>
      </c>
      <c r="V5" s="106" t="s">
        <v>77</v>
      </c>
      <c r="W5" s="106" t="s">
        <v>77</v>
      </c>
      <c r="X5" s="106" t="s">
        <v>77</v>
      </c>
      <c r="Y5" s="106" t="s">
        <v>77</v>
      </c>
      <c r="Z5" s="106" t="s">
        <v>77</v>
      </c>
      <c r="AB5" s="96">
        <v>73</v>
      </c>
      <c r="AC5" s="96">
        <v>72</v>
      </c>
      <c r="AE5" s="96">
        <v>73</v>
      </c>
      <c r="AG5" s="96">
        <v>72</v>
      </c>
      <c r="AI5" s="96">
        <v>71</v>
      </c>
    </row>
    <row r="6" spans="1:35" ht="18.75" customHeight="1">
      <c r="A6" s="330" t="s">
        <v>78</v>
      </c>
      <c r="B6" s="104"/>
      <c r="C6" s="107" t="s">
        <v>79</v>
      </c>
      <c r="D6" s="108" t="s">
        <v>80</v>
      </c>
      <c r="E6" s="109">
        <v>1849</v>
      </c>
      <c r="F6" s="110">
        <v>26</v>
      </c>
      <c r="G6" s="109">
        <v>2021</v>
      </c>
      <c r="H6" s="110">
        <v>28.1</v>
      </c>
      <c r="I6" s="109">
        <v>2102</v>
      </c>
      <c r="J6" s="110">
        <v>29.6</v>
      </c>
      <c r="K6" s="109">
        <v>2431</v>
      </c>
      <c r="L6" s="110">
        <v>33.799999999999997</v>
      </c>
      <c r="M6" s="109">
        <v>1909</v>
      </c>
      <c r="N6" s="110">
        <v>25.1</v>
      </c>
      <c r="O6" s="109">
        <v>618</v>
      </c>
      <c r="P6" s="110">
        <v>8.6999999999999993</v>
      </c>
      <c r="Q6" s="109">
        <v>946</v>
      </c>
      <c r="R6" s="110">
        <v>13.3</v>
      </c>
      <c r="S6" s="109">
        <v>2237</v>
      </c>
      <c r="T6" s="110">
        <v>31.1</v>
      </c>
      <c r="U6" s="109">
        <v>2831</v>
      </c>
      <c r="V6" s="110">
        <v>38.799999999999997</v>
      </c>
      <c r="W6" s="109">
        <v>2735</v>
      </c>
      <c r="X6" s="110">
        <v>38</v>
      </c>
      <c r="Y6" s="109">
        <v>2251</v>
      </c>
      <c r="Z6" s="110">
        <v>30.835616438356166</v>
      </c>
      <c r="AB6" s="111">
        <f>Y6/$AB$5</f>
        <v>30.835616438356166</v>
      </c>
      <c r="AC6" s="111">
        <f>W6/$AC$5</f>
        <v>37.986111111111114</v>
      </c>
      <c r="AE6" s="111">
        <f t="shared" ref="AE6:AE20" si="0">U6/$AE$5</f>
        <v>38.780821917808218</v>
      </c>
      <c r="AG6" s="111">
        <f t="shared" ref="AG6:AG20" si="1">S6/$AG$5</f>
        <v>31.069444444444443</v>
      </c>
      <c r="AI6" s="111">
        <f t="shared" ref="AI6:AI20" si="2">Q6/$AI$5</f>
        <v>13.32394366197183</v>
      </c>
    </row>
    <row r="7" spans="1:35" ht="18.75" customHeight="1">
      <c r="A7" s="330"/>
      <c r="B7" s="104"/>
      <c r="C7" s="107" t="s">
        <v>12</v>
      </c>
      <c r="D7" s="108" t="s">
        <v>81</v>
      </c>
      <c r="E7" s="109">
        <v>1615</v>
      </c>
      <c r="F7" s="110">
        <v>22.7</v>
      </c>
      <c r="G7" s="109">
        <v>1729</v>
      </c>
      <c r="H7" s="110">
        <v>24</v>
      </c>
      <c r="I7" s="109">
        <v>1744</v>
      </c>
      <c r="J7" s="110">
        <v>24.6</v>
      </c>
      <c r="K7" s="109">
        <v>1809</v>
      </c>
      <c r="L7" s="110">
        <v>25.1</v>
      </c>
      <c r="M7" s="109">
        <v>1693</v>
      </c>
      <c r="N7" s="110">
        <v>22.3</v>
      </c>
      <c r="O7" s="109">
        <v>404</v>
      </c>
      <c r="P7" s="110">
        <v>5.7</v>
      </c>
      <c r="Q7" s="109">
        <v>771</v>
      </c>
      <c r="R7" s="110">
        <v>10.9</v>
      </c>
      <c r="S7" s="109">
        <v>2223</v>
      </c>
      <c r="T7" s="110">
        <v>30.9</v>
      </c>
      <c r="U7" s="109">
        <v>2202</v>
      </c>
      <c r="V7" s="110">
        <v>30.2</v>
      </c>
      <c r="W7" s="109">
        <v>2061</v>
      </c>
      <c r="X7" s="110">
        <v>28.6</v>
      </c>
      <c r="Y7" s="109">
        <v>2006</v>
      </c>
      <c r="Z7" s="110">
        <v>27.479452054794521</v>
      </c>
      <c r="AB7" s="111">
        <f t="shared" ref="AB7:AB20" si="3">Y7/$AB$5</f>
        <v>27.479452054794521</v>
      </c>
      <c r="AC7" s="111">
        <f t="shared" ref="AC7:AC20" si="4">W7/$AC$5</f>
        <v>28.625</v>
      </c>
      <c r="AE7" s="111">
        <f t="shared" si="0"/>
        <v>30.164383561643834</v>
      </c>
      <c r="AG7" s="111">
        <f t="shared" si="1"/>
        <v>30.875</v>
      </c>
      <c r="AI7" s="111">
        <f t="shared" si="2"/>
        <v>10.859154929577464</v>
      </c>
    </row>
    <row r="8" spans="1:35" ht="18.75" customHeight="1">
      <c r="A8" s="330"/>
      <c r="B8" s="112" t="s">
        <v>82</v>
      </c>
      <c r="C8" s="107" t="s">
        <v>3</v>
      </c>
      <c r="D8" s="108" t="s">
        <v>83</v>
      </c>
      <c r="E8" s="109">
        <v>2905</v>
      </c>
      <c r="F8" s="110">
        <v>40.9</v>
      </c>
      <c r="G8" s="109">
        <v>3133</v>
      </c>
      <c r="H8" s="110">
        <v>43.5</v>
      </c>
      <c r="I8" s="109">
        <v>3126</v>
      </c>
      <c r="J8" s="110">
        <v>44</v>
      </c>
      <c r="K8" s="109">
        <v>3629</v>
      </c>
      <c r="L8" s="110">
        <v>50.4</v>
      </c>
      <c r="M8" s="109">
        <v>3286</v>
      </c>
      <c r="N8" s="110">
        <v>43.2</v>
      </c>
      <c r="O8" s="109">
        <v>805</v>
      </c>
      <c r="P8" s="110">
        <v>11.3</v>
      </c>
      <c r="Q8" s="109">
        <v>1261</v>
      </c>
      <c r="R8" s="110">
        <v>17.8</v>
      </c>
      <c r="S8" s="109">
        <v>3269</v>
      </c>
      <c r="T8" s="110">
        <v>45.4</v>
      </c>
      <c r="U8" s="109">
        <v>3971</v>
      </c>
      <c r="V8" s="110">
        <v>54.4</v>
      </c>
      <c r="W8" s="109">
        <v>3617</v>
      </c>
      <c r="X8" s="110">
        <v>50.2</v>
      </c>
      <c r="Y8" s="109">
        <v>3386</v>
      </c>
      <c r="Z8" s="110">
        <v>46.38356164383562</v>
      </c>
      <c r="AB8" s="111">
        <f t="shared" si="3"/>
        <v>46.38356164383562</v>
      </c>
      <c r="AC8" s="111">
        <f t="shared" si="4"/>
        <v>50.236111111111114</v>
      </c>
      <c r="AE8" s="111">
        <f t="shared" si="0"/>
        <v>54.397260273972606</v>
      </c>
      <c r="AG8" s="111">
        <f t="shared" si="1"/>
        <v>45.402777777777779</v>
      </c>
      <c r="AI8" s="111">
        <f t="shared" si="2"/>
        <v>17.760563380281692</v>
      </c>
    </row>
    <row r="9" spans="1:35" ht="18.75" customHeight="1">
      <c r="A9" s="330"/>
      <c r="B9" s="112" t="s">
        <v>84</v>
      </c>
      <c r="C9" s="107" t="s">
        <v>11</v>
      </c>
      <c r="D9" s="108" t="s">
        <v>85</v>
      </c>
      <c r="E9" s="109">
        <v>1605</v>
      </c>
      <c r="F9" s="110">
        <v>22.6</v>
      </c>
      <c r="G9" s="109">
        <v>1674</v>
      </c>
      <c r="H9" s="110">
        <v>23.3</v>
      </c>
      <c r="I9" s="109">
        <v>1738</v>
      </c>
      <c r="J9" s="110">
        <v>24.5</v>
      </c>
      <c r="K9" s="109">
        <v>1878</v>
      </c>
      <c r="L9" s="110">
        <v>26.1</v>
      </c>
      <c r="M9" s="109">
        <v>1638</v>
      </c>
      <c r="N9" s="110">
        <v>21.6</v>
      </c>
      <c r="O9" s="109">
        <v>378</v>
      </c>
      <c r="P9" s="110">
        <v>5.3</v>
      </c>
      <c r="Q9" s="109">
        <v>530</v>
      </c>
      <c r="R9" s="110">
        <v>7.5</v>
      </c>
      <c r="S9" s="109">
        <v>1727</v>
      </c>
      <c r="T9" s="110">
        <v>24</v>
      </c>
      <c r="U9" s="109">
        <v>1766</v>
      </c>
      <c r="V9" s="110">
        <v>24.2</v>
      </c>
      <c r="W9" s="109">
        <v>1618</v>
      </c>
      <c r="X9" s="110">
        <v>22.5</v>
      </c>
      <c r="Y9" s="109">
        <v>1448</v>
      </c>
      <c r="Z9" s="110">
        <v>19.835616438356166</v>
      </c>
      <c r="AB9" s="111">
        <f t="shared" si="3"/>
        <v>19.835616438356166</v>
      </c>
      <c r="AC9" s="111">
        <f t="shared" si="4"/>
        <v>22.472222222222221</v>
      </c>
      <c r="AE9" s="111">
        <f t="shared" si="0"/>
        <v>24.19178082191781</v>
      </c>
      <c r="AG9" s="111">
        <f t="shared" si="1"/>
        <v>23.986111111111111</v>
      </c>
      <c r="AI9" s="111">
        <f t="shared" si="2"/>
        <v>7.464788732394366</v>
      </c>
    </row>
    <row r="10" spans="1:35" ht="18.75" customHeight="1">
      <c r="A10" s="330"/>
      <c r="B10" s="112" t="s">
        <v>86</v>
      </c>
      <c r="C10" s="107" t="s">
        <v>87</v>
      </c>
      <c r="D10" s="108" t="s">
        <v>88</v>
      </c>
      <c r="E10" s="109">
        <v>7041</v>
      </c>
      <c r="F10" s="110">
        <v>99.2</v>
      </c>
      <c r="G10" s="109">
        <v>7251</v>
      </c>
      <c r="H10" s="209">
        <v>100.7</v>
      </c>
      <c r="I10" s="109">
        <v>7349</v>
      </c>
      <c r="J10" s="209">
        <v>103.5</v>
      </c>
      <c r="K10" s="109">
        <v>7823</v>
      </c>
      <c r="L10" s="209">
        <v>108.7</v>
      </c>
      <c r="M10" s="109">
        <v>7636</v>
      </c>
      <c r="N10" s="209">
        <v>100.5</v>
      </c>
      <c r="O10" s="109">
        <v>2168</v>
      </c>
      <c r="P10" s="110">
        <v>30.5</v>
      </c>
      <c r="Q10" s="109">
        <v>4042</v>
      </c>
      <c r="R10" s="110">
        <v>56.9</v>
      </c>
      <c r="S10" s="109">
        <v>6098</v>
      </c>
      <c r="T10" s="110">
        <v>84.7</v>
      </c>
      <c r="U10" s="109">
        <v>7372</v>
      </c>
      <c r="V10" s="110">
        <v>101</v>
      </c>
      <c r="W10" s="109">
        <v>6699</v>
      </c>
      <c r="X10" s="110">
        <v>93</v>
      </c>
      <c r="Y10" s="109">
        <v>5897</v>
      </c>
      <c r="Z10" s="110">
        <v>80.780821917808225</v>
      </c>
      <c r="AB10" s="111">
        <f t="shared" si="3"/>
        <v>80.780821917808225</v>
      </c>
      <c r="AC10" s="111">
        <f t="shared" si="4"/>
        <v>93.041666666666671</v>
      </c>
      <c r="AE10" s="111">
        <f t="shared" si="0"/>
        <v>100.98630136986301</v>
      </c>
      <c r="AG10" s="111">
        <f t="shared" si="1"/>
        <v>84.694444444444443</v>
      </c>
      <c r="AI10" s="111">
        <f t="shared" si="2"/>
        <v>56.929577464788736</v>
      </c>
    </row>
    <row r="11" spans="1:35" ht="18.75" customHeight="1">
      <c r="A11" s="330"/>
      <c r="B11" s="104"/>
      <c r="C11" s="107" t="s">
        <v>89</v>
      </c>
      <c r="D11" s="108" t="s">
        <v>90</v>
      </c>
      <c r="E11" s="109">
        <v>2247</v>
      </c>
      <c r="F11" s="110">
        <v>31.6</v>
      </c>
      <c r="G11" s="109">
        <v>2449</v>
      </c>
      <c r="H11" s="110">
        <v>34</v>
      </c>
      <c r="I11" s="109">
        <v>2654</v>
      </c>
      <c r="J11" s="110">
        <v>37.4</v>
      </c>
      <c r="K11" s="109">
        <v>2888</v>
      </c>
      <c r="L11" s="110">
        <v>40.1</v>
      </c>
      <c r="M11" s="109">
        <v>2624</v>
      </c>
      <c r="N11" s="110">
        <v>34.5</v>
      </c>
      <c r="O11" s="109">
        <v>725</v>
      </c>
      <c r="P11" s="110">
        <v>10.199999999999999</v>
      </c>
      <c r="Q11" s="109">
        <v>932</v>
      </c>
      <c r="R11" s="110">
        <v>13.1</v>
      </c>
      <c r="S11" s="109">
        <v>1841</v>
      </c>
      <c r="T11" s="110">
        <v>25.6</v>
      </c>
      <c r="U11" s="109">
        <v>2309</v>
      </c>
      <c r="V11" s="110">
        <v>31.6</v>
      </c>
      <c r="W11" s="109">
        <v>1959</v>
      </c>
      <c r="X11" s="110">
        <v>27.2</v>
      </c>
      <c r="Y11" s="109">
        <v>1718</v>
      </c>
      <c r="Z11" s="110">
        <v>23.534246575342465</v>
      </c>
      <c r="AB11" s="111">
        <f t="shared" si="3"/>
        <v>23.534246575342465</v>
      </c>
      <c r="AC11" s="111">
        <f t="shared" si="4"/>
        <v>27.208333333333332</v>
      </c>
      <c r="AE11" s="111">
        <f t="shared" si="0"/>
        <v>31.63013698630137</v>
      </c>
      <c r="AG11" s="111">
        <f t="shared" si="1"/>
        <v>25.569444444444443</v>
      </c>
      <c r="AI11" s="111">
        <f t="shared" si="2"/>
        <v>13.126760563380282</v>
      </c>
    </row>
    <row r="12" spans="1:35" ht="18.75" customHeight="1">
      <c r="A12" s="330"/>
      <c r="B12" s="112" t="s">
        <v>91</v>
      </c>
      <c r="C12" s="107" t="s">
        <v>92</v>
      </c>
      <c r="D12" s="108" t="s">
        <v>93</v>
      </c>
      <c r="E12" s="109">
        <v>1197</v>
      </c>
      <c r="F12" s="110">
        <v>16.899999999999999</v>
      </c>
      <c r="G12" s="109">
        <v>1216</v>
      </c>
      <c r="H12" s="110">
        <v>16.899999999999999</v>
      </c>
      <c r="I12" s="109">
        <v>1284</v>
      </c>
      <c r="J12" s="110">
        <v>18.100000000000001</v>
      </c>
      <c r="K12" s="109">
        <v>1439</v>
      </c>
      <c r="L12" s="110">
        <v>20</v>
      </c>
      <c r="M12" s="109">
        <v>1312</v>
      </c>
      <c r="N12" s="110">
        <v>17.3</v>
      </c>
      <c r="O12" s="109">
        <v>337</v>
      </c>
      <c r="P12" s="110">
        <v>4.7</v>
      </c>
      <c r="Q12" s="109">
        <v>636</v>
      </c>
      <c r="R12" s="110">
        <v>9</v>
      </c>
      <c r="S12" s="109">
        <v>1533</v>
      </c>
      <c r="T12" s="110">
        <v>21.3</v>
      </c>
      <c r="U12" s="109">
        <v>1559</v>
      </c>
      <c r="V12" s="110">
        <v>21.4</v>
      </c>
      <c r="W12" s="109">
        <v>1579</v>
      </c>
      <c r="X12" s="110">
        <v>21.9</v>
      </c>
      <c r="Y12" s="109">
        <v>1345</v>
      </c>
      <c r="Z12" s="110">
        <v>18.424657534246574</v>
      </c>
      <c r="AB12" s="111">
        <f t="shared" si="3"/>
        <v>18.424657534246574</v>
      </c>
      <c r="AC12" s="111">
        <f t="shared" si="4"/>
        <v>21.930555555555557</v>
      </c>
      <c r="AE12" s="111">
        <f t="shared" si="0"/>
        <v>21.356164383561644</v>
      </c>
      <c r="AG12" s="111">
        <f t="shared" si="1"/>
        <v>21.291666666666668</v>
      </c>
      <c r="AI12" s="111">
        <f t="shared" si="2"/>
        <v>8.9577464788732399</v>
      </c>
    </row>
    <row r="13" spans="1:35" ht="18.75" customHeight="1">
      <c r="A13" s="330"/>
      <c r="B13" s="104"/>
      <c r="C13" s="107" t="s">
        <v>94</v>
      </c>
      <c r="D13" s="108" t="s">
        <v>95</v>
      </c>
      <c r="E13" s="109">
        <v>4448</v>
      </c>
      <c r="F13" s="110">
        <v>62.6</v>
      </c>
      <c r="G13" s="109">
        <v>4527</v>
      </c>
      <c r="H13" s="110">
        <v>62.9</v>
      </c>
      <c r="I13" s="109">
        <v>4773</v>
      </c>
      <c r="J13" s="110">
        <v>67.2</v>
      </c>
      <c r="K13" s="109">
        <v>4695</v>
      </c>
      <c r="L13" s="110">
        <v>65.2</v>
      </c>
      <c r="M13" s="109">
        <v>4419</v>
      </c>
      <c r="N13" s="110">
        <v>58.1</v>
      </c>
      <c r="O13" s="109">
        <v>1046</v>
      </c>
      <c r="P13" s="110">
        <v>14.7</v>
      </c>
      <c r="Q13" s="109">
        <v>1718</v>
      </c>
      <c r="R13" s="110">
        <v>24.2</v>
      </c>
      <c r="S13" s="109">
        <v>4733</v>
      </c>
      <c r="T13" s="110">
        <v>65.7</v>
      </c>
      <c r="U13" s="109">
        <v>4950</v>
      </c>
      <c r="V13" s="110">
        <v>67.8</v>
      </c>
      <c r="W13" s="109">
        <v>4026</v>
      </c>
      <c r="X13" s="110">
        <v>55.9</v>
      </c>
      <c r="Y13" s="109">
        <v>4025</v>
      </c>
      <c r="Z13" s="110">
        <v>55.136986301369866</v>
      </c>
      <c r="AB13" s="111">
        <f t="shared" si="3"/>
        <v>55.136986301369866</v>
      </c>
      <c r="AC13" s="111">
        <f t="shared" si="4"/>
        <v>55.916666666666664</v>
      </c>
      <c r="AE13" s="111">
        <f t="shared" si="0"/>
        <v>67.808219178082197</v>
      </c>
      <c r="AG13" s="111">
        <f t="shared" si="1"/>
        <v>65.736111111111114</v>
      </c>
      <c r="AI13" s="111">
        <f t="shared" si="2"/>
        <v>24.197183098591548</v>
      </c>
    </row>
    <row r="14" spans="1:35" ht="18.75" customHeight="1">
      <c r="A14" s="330"/>
      <c r="B14" s="112" t="s">
        <v>96</v>
      </c>
      <c r="C14" s="107" t="s">
        <v>97</v>
      </c>
      <c r="D14" s="108" t="s">
        <v>98</v>
      </c>
      <c r="E14" s="109">
        <v>3018</v>
      </c>
      <c r="F14" s="110">
        <v>42.5</v>
      </c>
      <c r="G14" s="109">
        <v>3361</v>
      </c>
      <c r="H14" s="110">
        <v>46.7</v>
      </c>
      <c r="I14" s="109">
        <v>3696</v>
      </c>
      <c r="J14" s="110">
        <v>52.06</v>
      </c>
      <c r="K14" s="109">
        <v>4054</v>
      </c>
      <c r="L14" s="110">
        <v>56.3</v>
      </c>
      <c r="M14" s="109">
        <v>3621</v>
      </c>
      <c r="N14" s="110">
        <v>47.6</v>
      </c>
      <c r="O14" s="109">
        <v>791</v>
      </c>
      <c r="P14" s="110">
        <v>11.1</v>
      </c>
      <c r="Q14" s="109">
        <v>1521</v>
      </c>
      <c r="R14" s="110">
        <v>21.4</v>
      </c>
      <c r="S14" s="109">
        <v>3513</v>
      </c>
      <c r="T14" s="110">
        <v>48.8</v>
      </c>
      <c r="U14" s="109">
        <v>3791</v>
      </c>
      <c r="V14" s="110">
        <v>51.9</v>
      </c>
      <c r="W14" s="109">
        <v>2992</v>
      </c>
      <c r="X14" s="110">
        <v>41.6</v>
      </c>
      <c r="Y14" s="109">
        <v>2411</v>
      </c>
      <c r="Z14" s="110">
        <v>33.027397260273972</v>
      </c>
      <c r="AB14" s="111">
        <f t="shared" si="3"/>
        <v>33.027397260273972</v>
      </c>
      <c r="AC14" s="111">
        <f t="shared" si="4"/>
        <v>41.555555555555557</v>
      </c>
      <c r="AE14" s="111">
        <f t="shared" si="0"/>
        <v>51.93150684931507</v>
      </c>
      <c r="AG14" s="111">
        <f t="shared" si="1"/>
        <v>48.791666666666664</v>
      </c>
      <c r="AI14" s="111">
        <f t="shared" si="2"/>
        <v>21.422535211267604</v>
      </c>
    </row>
    <row r="15" spans="1:35" ht="18.75" customHeight="1">
      <c r="A15" s="330"/>
      <c r="B15" s="112" t="s">
        <v>84</v>
      </c>
      <c r="C15" s="107" t="s">
        <v>99</v>
      </c>
      <c r="D15" s="108" t="s">
        <v>100</v>
      </c>
      <c r="E15" s="109">
        <v>2056</v>
      </c>
      <c r="F15" s="110">
        <v>29</v>
      </c>
      <c r="G15" s="109">
        <v>2170</v>
      </c>
      <c r="H15" s="110">
        <v>30.1</v>
      </c>
      <c r="I15" s="109">
        <v>2178</v>
      </c>
      <c r="J15" s="110">
        <v>30.7</v>
      </c>
      <c r="K15" s="109">
        <v>2288</v>
      </c>
      <c r="L15" s="110">
        <v>31.8</v>
      </c>
      <c r="M15" s="109">
        <v>2052</v>
      </c>
      <c r="N15" s="110">
        <v>27</v>
      </c>
      <c r="O15" s="109">
        <v>578</v>
      </c>
      <c r="P15" s="110">
        <v>8.1</v>
      </c>
      <c r="Q15" s="109">
        <v>847</v>
      </c>
      <c r="R15" s="110">
        <v>11.9</v>
      </c>
      <c r="S15" s="109">
        <v>2305</v>
      </c>
      <c r="T15" s="110">
        <v>32</v>
      </c>
      <c r="U15" s="109">
        <v>2662</v>
      </c>
      <c r="V15" s="110">
        <v>36.5</v>
      </c>
      <c r="W15" s="109">
        <v>2230</v>
      </c>
      <c r="X15" s="110">
        <v>31</v>
      </c>
      <c r="Y15" s="109">
        <v>2250</v>
      </c>
      <c r="Z15" s="110">
        <v>30.82191780821918</v>
      </c>
      <c r="AB15" s="111">
        <f t="shared" si="3"/>
        <v>30.82191780821918</v>
      </c>
      <c r="AC15" s="111">
        <f t="shared" si="4"/>
        <v>30.972222222222221</v>
      </c>
      <c r="AE15" s="111">
        <f t="shared" si="0"/>
        <v>36.465753424657535</v>
      </c>
      <c r="AG15" s="111">
        <f t="shared" si="1"/>
        <v>32.013888888888886</v>
      </c>
      <c r="AI15" s="111">
        <f t="shared" si="2"/>
        <v>11.929577464788732</v>
      </c>
    </row>
    <row r="16" spans="1:35" ht="18.75" customHeight="1">
      <c r="A16" s="330"/>
      <c r="B16" s="112" t="s">
        <v>101</v>
      </c>
      <c r="C16" s="107" t="s">
        <v>102</v>
      </c>
      <c r="D16" s="108" t="s">
        <v>103</v>
      </c>
      <c r="E16" s="109">
        <v>3663</v>
      </c>
      <c r="F16" s="110">
        <v>51.6</v>
      </c>
      <c r="G16" s="109">
        <v>3565</v>
      </c>
      <c r="H16" s="110">
        <v>49.5</v>
      </c>
      <c r="I16" s="109">
        <v>3945</v>
      </c>
      <c r="J16" s="110">
        <v>55.6</v>
      </c>
      <c r="K16" s="109">
        <v>3958</v>
      </c>
      <c r="L16" s="110">
        <v>55</v>
      </c>
      <c r="M16" s="109">
        <v>3606</v>
      </c>
      <c r="N16" s="110">
        <v>47.4</v>
      </c>
      <c r="O16" s="109">
        <v>779</v>
      </c>
      <c r="P16" s="110">
        <v>11</v>
      </c>
      <c r="Q16" s="109">
        <v>1341</v>
      </c>
      <c r="R16" s="110">
        <v>18.899999999999999</v>
      </c>
      <c r="S16" s="109">
        <v>3302</v>
      </c>
      <c r="T16" s="110">
        <v>45.9</v>
      </c>
      <c r="U16" s="109">
        <v>3452</v>
      </c>
      <c r="V16" s="110">
        <v>47.3</v>
      </c>
      <c r="W16" s="109">
        <v>3161</v>
      </c>
      <c r="X16" s="110">
        <v>43.9</v>
      </c>
      <c r="Y16" s="109">
        <v>2838</v>
      </c>
      <c r="Z16" s="110">
        <v>38.876712328767127</v>
      </c>
      <c r="AB16" s="111">
        <f t="shared" si="3"/>
        <v>38.876712328767127</v>
      </c>
      <c r="AC16" s="111">
        <f t="shared" si="4"/>
        <v>43.902777777777779</v>
      </c>
      <c r="AE16" s="111">
        <f t="shared" si="0"/>
        <v>47.287671232876711</v>
      </c>
      <c r="AG16" s="111">
        <f t="shared" si="1"/>
        <v>45.861111111111114</v>
      </c>
      <c r="AI16" s="111">
        <f t="shared" si="2"/>
        <v>18.887323943661972</v>
      </c>
    </row>
    <row r="17" spans="1:35" ht="18.75" customHeight="1">
      <c r="A17" s="330"/>
      <c r="B17" s="104"/>
      <c r="C17" s="107" t="s">
        <v>104</v>
      </c>
      <c r="D17" s="108" t="s">
        <v>105</v>
      </c>
      <c r="E17" s="109">
        <v>3543</v>
      </c>
      <c r="F17" s="110">
        <v>49.9</v>
      </c>
      <c r="G17" s="109">
        <v>3567</v>
      </c>
      <c r="H17" s="110">
        <v>49.5</v>
      </c>
      <c r="I17" s="109">
        <v>3797</v>
      </c>
      <c r="J17" s="110">
        <v>53.5</v>
      </c>
      <c r="K17" s="109">
        <v>4056</v>
      </c>
      <c r="L17" s="110">
        <v>56.3</v>
      </c>
      <c r="M17" s="109">
        <v>3576</v>
      </c>
      <c r="N17" s="110">
        <v>47.1</v>
      </c>
      <c r="O17" s="109">
        <v>876</v>
      </c>
      <c r="P17" s="110">
        <v>12.3</v>
      </c>
      <c r="Q17" s="109">
        <v>1669</v>
      </c>
      <c r="R17" s="110">
        <v>23.5</v>
      </c>
      <c r="S17" s="109">
        <v>3634</v>
      </c>
      <c r="T17" s="110">
        <v>50.5</v>
      </c>
      <c r="U17" s="109">
        <v>4109</v>
      </c>
      <c r="V17" s="110">
        <v>56.3</v>
      </c>
      <c r="W17" s="109">
        <v>3681</v>
      </c>
      <c r="X17" s="110">
        <v>51.1</v>
      </c>
      <c r="Y17" s="109">
        <v>3265</v>
      </c>
      <c r="Z17" s="110">
        <v>44.726027397260275</v>
      </c>
      <c r="AB17" s="111">
        <f t="shared" si="3"/>
        <v>44.726027397260275</v>
      </c>
      <c r="AC17" s="111">
        <f t="shared" si="4"/>
        <v>51.125</v>
      </c>
      <c r="AE17" s="111">
        <f t="shared" si="0"/>
        <v>56.287671232876711</v>
      </c>
      <c r="AG17" s="111">
        <f t="shared" si="1"/>
        <v>50.472222222222221</v>
      </c>
      <c r="AI17" s="111">
        <f t="shared" si="2"/>
        <v>23.507042253521128</v>
      </c>
    </row>
    <row r="18" spans="1:35" ht="18.75" customHeight="1">
      <c r="A18" s="330"/>
      <c r="B18" s="112" t="s">
        <v>86</v>
      </c>
      <c r="C18" s="107" t="s">
        <v>106</v>
      </c>
      <c r="D18" s="108" t="s">
        <v>107</v>
      </c>
      <c r="E18" s="109">
        <v>3917</v>
      </c>
      <c r="F18" s="110">
        <v>55.2</v>
      </c>
      <c r="G18" s="109">
        <v>3915</v>
      </c>
      <c r="H18" s="110">
        <v>54.4</v>
      </c>
      <c r="I18" s="109">
        <v>3733</v>
      </c>
      <c r="J18" s="110">
        <v>52.6</v>
      </c>
      <c r="K18" s="109">
        <v>4868</v>
      </c>
      <c r="L18" s="110">
        <v>67.599999999999994</v>
      </c>
      <c r="M18" s="109">
        <v>4362</v>
      </c>
      <c r="N18" s="110">
        <v>57.4</v>
      </c>
      <c r="O18" s="109">
        <v>758</v>
      </c>
      <c r="P18" s="110">
        <v>10.7</v>
      </c>
      <c r="Q18" s="109">
        <v>926</v>
      </c>
      <c r="R18" s="110">
        <v>13</v>
      </c>
      <c r="S18" s="109">
        <v>2873</v>
      </c>
      <c r="T18" s="110">
        <v>39.9</v>
      </c>
      <c r="U18" s="109">
        <v>4185</v>
      </c>
      <c r="V18" s="110">
        <v>57.3</v>
      </c>
      <c r="W18" s="109">
        <v>3630</v>
      </c>
      <c r="X18" s="110">
        <v>50.4</v>
      </c>
      <c r="Y18" s="109">
        <v>3446</v>
      </c>
      <c r="Z18" s="110">
        <v>47.205479452054796</v>
      </c>
      <c r="AB18" s="111">
        <f t="shared" si="3"/>
        <v>47.205479452054796</v>
      </c>
      <c r="AC18" s="111">
        <f t="shared" si="4"/>
        <v>50.416666666666664</v>
      </c>
      <c r="AE18" s="111">
        <f t="shared" si="0"/>
        <v>57.328767123287669</v>
      </c>
      <c r="AG18" s="111">
        <f t="shared" si="1"/>
        <v>39.902777777777779</v>
      </c>
      <c r="AI18" s="111">
        <f t="shared" si="2"/>
        <v>13.04225352112676</v>
      </c>
    </row>
    <row r="19" spans="1:35" ht="18.75" customHeight="1">
      <c r="A19" s="330"/>
      <c r="B19" s="104"/>
      <c r="C19" s="107" t="s">
        <v>14</v>
      </c>
      <c r="D19" s="108" t="s">
        <v>108</v>
      </c>
      <c r="E19" s="109">
        <v>5581</v>
      </c>
      <c r="F19" s="110">
        <v>78.599999999999994</v>
      </c>
      <c r="G19" s="109">
        <v>6231</v>
      </c>
      <c r="H19" s="110">
        <v>86.5</v>
      </c>
      <c r="I19" s="109">
        <v>6625</v>
      </c>
      <c r="J19" s="110">
        <v>93.3</v>
      </c>
      <c r="K19" s="109">
        <v>6830</v>
      </c>
      <c r="L19" s="110">
        <v>94.9</v>
      </c>
      <c r="M19" s="109">
        <v>6443</v>
      </c>
      <c r="N19" s="110">
        <v>84.8</v>
      </c>
      <c r="O19" s="109">
        <v>1774</v>
      </c>
      <c r="P19" s="110">
        <v>25</v>
      </c>
      <c r="Q19" s="109">
        <v>2318</v>
      </c>
      <c r="R19" s="110">
        <v>32.6</v>
      </c>
      <c r="S19" s="109">
        <v>2928</v>
      </c>
      <c r="T19" s="110">
        <v>40.700000000000003</v>
      </c>
      <c r="U19" s="109">
        <v>7372</v>
      </c>
      <c r="V19" s="110">
        <v>101</v>
      </c>
      <c r="W19" s="109">
        <v>6612</v>
      </c>
      <c r="X19" s="110">
        <v>91.8</v>
      </c>
      <c r="Y19" s="109">
        <v>5921</v>
      </c>
      <c r="Z19" s="110">
        <v>81.109589041095887</v>
      </c>
      <c r="AB19" s="111">
        <f t="shared" si="3"/>
        <v>81.109589041095887</v>
      </c>
      <c r="AC19" s="111">
        <f t="shared" si="4"/>
        <v>91.833333333333329</v>
      </c>
      <c r="AE19" s="111">
        <f t="shared" si="0"/>
        <v>100.98630136986301</v>
      </c>
      <c r="AG19" s="111">
        <f t="shared" si="1"/>
        <v>40.666666666666664</v>
      </c>
      <c r="AI19" s="111">
        <f t="shared" si="2"/>
        <v>32.647887323943664</v>
      </c>
    </row>
    <row r="20" spans="1:35" ht="18.75" customHeight="1">
      <c r="A20" s="330"/>
      <c r="B20" s="112" t="s">
        <v>84</v>
      </c>
      <c r="C20" s="113" t="s">
        <v>4</v>
      </c>
      <c r="D20" s="114" t="s">
        <v>109</v>
      </c>
      <c r="E20" s="109">
        <v>2203</v>
      </c>
      <c r="F20" s="110">
        <v>31</v>
      </c>
      <c r="G20" s="109">
        <v>2058</v>
      </c>
      <c r="H20" s="110">
        <v>28.6</v>
      </c>
      <c r="I20" s="109">
        <v>2621</v>
      </c>
      <c r="J20" s="110">
        <v>36.9</v>
      </c>
      <c r="K20" s="109">
        <v>3029</v>
      </c>
      <c r="L20" s="110">
        <v>42.1</v>
      </c>
      <c r="M20" s="109">
        <v>2799</v>
      </c>
      <c r="N20" s="110">
        <v>36.799999999999997</v>
      </c>
      <c r="O20" s="109">
        <v>653</v>
      </c>
      <c r="P20" s="110">
        <v>9.1999999999999993</v>
      </c>
      <c r="Q20" s="109">
        <v>1001</v>
      </c>
      <c r="R20" s="110">
        <v>14.1</v>
      </c>
      <c r="S20" s="109">
        <v>2565</v>
      </c>
      <c r="T20" s="110">
        <v>35.6</v>
      </c>
      <c r="U20" s="109">
        <v>2924</v>
      </c>
      <c r="V20" s="110">
        <v>40.1</v>
      </c>
      <c r="W20" s="109">
        <v>2614</v>
      </c>
      <c r="X20" s="110">
        <v>36.299999999999997</v>
      </c>
      <c r="Y20" s="109">
        <v>2012</v>
      </c>
      <c r="Z20" s="110">
        <v>27.561643835616437</v>
      </c>
      <c r="AB20" s="111">
        <f t="shared" si="3"/>
        <v>27.561643835616437</v>
      </c>
      <c r="AC20" s="111">
        <f t="shared" si="4"/>
        <v>36.305555555555557</v>
      </c>
      <c r="AE20" s="111">
        <f t="shared" si="0"/>
        <v>40.054794520547944</v>
      </c>
      <c r="AG20" s="111">
        <f t="shared" si="1"/>
        <v>35.625</v>
      </c>
      <c r="AI20" s="111">
        <f t="shared" si="2"/>
        <v>14.098591549295774</v>
      </c>
    </row>
    <row r="21" spans="1:35" ht="18.75" customHeight="1">
      <c r="A21" s="330"/>
      <c r="B21" s="115" t="s">
        <v>186</v>
      </c>
      <c r="C21" s="102"/>
      <c r="D21" s="116"/>
      <c r="E21" s="117">
        <v>46888</v>
      </c>
      <c r="F21" s="118">
        <v>44</v>
      </c>
      <c r="G21" s="117">
        <v>48867</v>
      </c>
      <c r="H21" s="110">
        <v>45.3</v>
      </c>
      <c r="I21" s="117">
        <v>51365</v>
      </c>
      <c r="J21" s="110">
        <v>48.2</v>
      </c>
      <c r="K21" s="117">
        <v>55675</v>
      </c>
      <c r="L21" s="110">
        <v>51.6</v>
      </c>
      <c r="M21" s="117">
        <v>50976</v>
      </c>
      <c r="N21" s="110">
        <v>44.7</v>
      </c>
      <c r="O21" s="117">
        <v>12690</v>
      </c>
      <c r="P21" s="110">
        <v>11.9</v>
      </c>
      <c r="Q21" s="117">
        <v>20459</v>
      </c>
      <c r="R21" s="110">
        <v>19.2</v>
      </c>
      <c r="S21" s="117">
        <v>44781</v>
      </c>
      <c r="T21" s="110">
        <v>41.5</v>
      </c>
      <c r="U21" s="117">
        <f>SUM(U6:U20)</f>
        <v>55455</v>
      </c>
      <c r="V21" s="110">
        <v>50.6</v>
      </c>
      <c r="W21" s="117">
        <f>SUM(W6:W20)</f>
        <v>49214</v>
      </c>
      <c r="X21" s="110">
        <v>45.6</v>
      </c>
      <c r="Y21" s="117">
        <f>SUM(Y6:Y20)</f>
        <v>44219</v>
      </c>
      <c r="Z21" s="110">
        <v>40.4</v>
      </c>
      <c r="AA21" s="96" t="s">
        <v>174</v>
      </c>
      <c r="AB21" s="111">
        <f>(SUM(AB6:AB20))/15</f>
        <v>40.382648401826494</v>
      </c>
      <c r="AC21" s="111"/>
      <c r="AG21" s="111"/>
      <c r="AI21" s="111"/>
    </row>
    <row r="22" spans="1:35" ht="18.75" customHeight="1">
      <c r="A22" s="330"/>
      <c r="B22" s="115" t="s">
        <v>110</v>
      </c>
      <c r="C22" s="119"/>
      <c r="D22" s="120" t="s">
        <v>88</v>
      </c>
      <c r="E22" s="109">
        <v>1993</v>
      </c>
      <c r="F22" s="110">
        <v>28.1</v>
      </c>
      <c r="G22" s="109">
        <v>1786</v>
      </c>
      <c r="H22" s="110">
        <v>24.8</v>
      </c>
      <c r="I22" s="109">
        <v>1624</v>
      </c>
      <c r="J22" s="110">
        <v>22.9</v>
      </c>
      <c r="K22" s="109">
        <v>1661</v>
      </c>
      <c r="L22" s="110">
        <v>23.4</v>
      </c>
      <c r="M22" s="109">
        <v>1596</v>
      </c>
      <c r="N22" s="110">
        <v>21</v>
      </c>
      <c r="O22" s="109">
        <v>901</v>
      </c>
      <c r="P22" s="110">
        <v>12.7</v>
      </c>
      <c r="Q22" s="109">
        <v>900</v>
      </c>
      <c r="R22" s="110">
        <v>12.7</v>
      </c>
      <c r="S22" s="109">
        <v>943</v>
      </c>
      <c r="T22" s="110">
        <v>13.1</v>
      </c>
      <c r="U22" s="109">
        <v>1127</v>
      </c>
      <c r="V22" s="110">
        <v>15.4</v>
      </c>
      <c r="W22" s="109">
        <v>1210</v>
      </c>
      <c r="X22" s="110">
        <v>16.8</v>
      </c>
      <c r="Y22" s="109">
        <v>1076</v>
      </c>
      <c r="Z22" s="110">
        <v>14.739726027397261</v>
      </c>
      <c r="AB22" s="111">
        <f>Y22/$AB$5</f>
        <v>14.739726027397261</v>
      </c>
      <c r="AC22" s="111">
        <f>W22/$AC$5</f>
        <v>16.805555555555557</v>
      </c>
      <c r="AE22" s="111">
        <f>U22/$AE$5</f>
        <v>15.438356164383562</v>
      </c>
      <c r="AG22" s="111">
        <f>S22/$AG$5</f>
        <v>13.097222222222221</v>
      </c>
      <c r="AI22" s="111">
        <f>Q22/$AI$5</f>
        <v>12.67605633802817</v>
      </c>
    </row>
    <row r="23" spans="1:35" ht="18.75" customHeight="1">
      <c r="A23" s="330"/>
      <c r="B23" s="115" t="s">
        <v>111</v>
      </c>
      <c r="C23" s="119"/>
      <c r="D23" s="114" t="s">
        <v>88</v>
      </c>
      <c r="E23" s="109">
        <v>4709</v>
      </c>
      <c r="F23" s="110">
        <v>66.3</v>
      </c>
      <c r="G23" s="109">
        <v>4531</v>
      </c>
      <c r="H23" s="110">
        <v>62.9</v>
      </c>
      <c r="I23" s="109">
        <v>4551</v>
      </c>
      <c r="J23" s="110">
        <v>64.099999999999994</v>
      </c>
      <c r="K23" s="109">
        <v>4838</v>
      </c>
      <c r="L23" s="110">
        <v>68.099999999999994</v>
      </c>
      <c r="M23" s="109">
        <v>4914</v>
      </c>
      <c r="N23" s="110">
        <v>64.7</v>
      </c>
      <c r="O23" s="109">
        <v>2094</v>
      </c>
      <c r="P23" s="110">
        <v>29.5</v>
      </c>
      <c r="Q23" s="109">
        <v>2516</v>
      </c>
      <c r="R23" s="110">
        <v>35.4</v>
      </c>
      <c r="S23" s="109">
        <v>3087</v>
      </c>
      <c r="T23" s="110">
        <v>42.9</v>
      </c>
      <c r="U23" s="109">
        <v>3970</v>
      </c>
      <c r="V23" s="110">
        <v>54.4</v>
      </c>
      <c r="W23" s="109">
        <v>3910</v>
      </c>
      <c r="X23" s="110">
        <v>54.3</v>
      </c>
      <c r="Y23" s="109">
        <v>3006</v>
      </c>
      <c r="Z23" s="110">
        <v>41.178082191780824</v>
      </c>
      <c r="AB23" s="111">
        <f t="shared" ref="AB23:AB26" si="5">Y23/$AB$5</f>
        <v>41.178082191780824</v>
      </c>
      <c r="AC23" s="111">
        <f t="shared" ref="AC23:AC26" si="6">W23/$AC$5</f>
        <v>54.305555555555557</v>
      </c>
      <c r="AE23" s="111">
        <f>U23/$AE$5</f>
        <v>54.38356164383562</v>
      </c>
      <c r="AG23" s="111">
        <f>S23/72</f>
        <v>42.875</v>
      </c>
      <c r="AI23" s="111">
        <f>Q23/$AI$5</f>
        <v>35.436619718309856</v>
      </c>
    </row>
    <row r="24" spans="1:35" ht="18.75" customHeight="1">
      <c r="A24" s="330"/>
      <c r="B24" s="115" t="s">
        <v>112</v>
      </c>
      <c r="C24" s="119"/>
      <c r="D24" s="121">
        <v>43576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>
        <v>0</v>
      </c>
      <c r="K24" s="122">
        <v>0</v>
      </c>
      <c r="L24" s="122">
        <v>0</v>
      </c>
      <c r="M24" s="109">
        <v>1870</v>
      </c>
      <c r="N24" s="110">
        <v>24.61</v>
      </c>
      <c r="O24" s="109">
        <v>1645</v>
      </c>
      <c r="P24" s="110">
        <v>23.2</v>
      </c>
      <c r="Q24" s="109">
        <v>1802</v>
      </c>
      <c r="R24" s="110">
        <v>25.4</v>
      </c>
      <c r="S24" s="109">
        <v>1738</v>
      </c>
      <c r="T24" s="110">
        <v>24.1</v>
      </c>
      <c r="U24" s="109">
        <v>1842</v>
      </c>
      <c r="V24" s="110">
        <v>25.2</v>
      </c>
      <c r="W24" s="109">
        <v>2012</v>
      </c>
      <c r="X24" s="110">
        <v>27.9</v>
      </c>
      <c r="Y24" s="109">
        <v>1770</v>
      </c>
      <c r="Z24" s="110">
        <v>24.246575342465754</v>
      </c>
      <c r="AB24" s="111">
        <f t="shared" si="5"/>
        <v>24.246575342465754</v>
      </c>
      <c r="AC24" s="111">
        <f t="shared" si="6"/>
        <v>27.944444444444443</v>
      </c>
      <c r="AE24" s="111">
        <f>U24/$AE$5</f>
        <v>25.232876712328768</v>
      </c>
      <c r="AG24" s="111">
        <f>S24/72</f>
        <v>24.138888888888889</v>
      </c>
      <c r="AI24" s="111">
        <f>Q24/$AI$5</f>
        <v>25.380281690140844</v>
      </c>
    </row>
    <row r="25" spans="1:35" ht="18.75" customHeight="1">
      <c r="A25" s="330"/>
      <c r="B25" s="331" t="s">
        <v>113</v>
      </c>
      <c r="C25" s="123" t="s">
        <v>114</v>
      </c>
      <c r="D25" s="124" t="s">
        <v>115</v>
      </c>
      <c r="E25" s="109">
        <v>552</v>
      </c>
      <c r="F25" s="110">
        <v>7.6</v>
      </c>
      <c r="G25" s="109">
        <v>494</v>
      </c>
      <c r="H25" s="110">
        <v>6.9</v>
      </c>
      <c r="I25" s="109">
        <v>498</v>
      </c>
      <c r="J25" s="110">
        <v>7</v>
      </c>
      <c r="K25" s="109">
        <v>541</v>
      </c>
      <c r="L25" s="110">
        <v>7.5</v>
      </c>
      <c r="M25" s="109">
        <v>696</v>
      </c>
      <c r="N25" s="110">
        <v>9.1999999999999993</v>
      </c>
      <c r="O25" s="109">
        <v>376</v>
      </c>
      <c r="P25" s="110">
        <v>5.3</v>
      </c>
      <c r="Q25" s="109">
        <v>409</v>
      </c>
      <c r="R25" s="110">
        <v>5.8</v>
      </c>
      <c r="S25" s="109">
        <v>384</v>
      </c>
      <c r="T25" s="110">
        <v>5.4</v>
      </c>
      <c r="U25" s="109">
        <v>681</v>
      </c>
      <c r="V25" s="110">
        <v>9.3000000000000007</v>
      </c>
      <c r="W25" s="109">
        <v>820</v>
      </c>
      <c r="X25" s="110">
        <v>11.4</v>
      </c>
      <c r="Y25" s="109">
        <v>811</v>
      </c>
      <c r="Z25" s="110">
        <v>11.109589041095891</v>
      </c>
      <c r="AB25" s="111">
        <f t="shared" si="5"/>
        <v>11.109589041095891</v>
      </c>
      <c r="AC25" s="111">
        <f t="shared" si="6"/>
        <v>11.388888888888889</v>
      </c>
      <c r="AE25" s="111">
        <f>U25/$AE$5</f>
        <v>9.3287671232876708</v>
      </c>
      <c r="AG25" s="111">
        <f>S25/71</f>
        <v>5.408450704225352</v>
      </c>
      <c r="AI25" s="111">
        <f>Q25/71</f>
        <v>5.76056338028169</v>
      </c>
    </row>
    <row r="26" spans="1:35" ht="18.75" customHeight="1">
      <c r="A26" s="330"/>
      <c r="B26" s="332"/>
      <c r="C26" s="113" t="s">
        <v>116</v>
      </c>
      <c r="D26" s="114" t="s">
        <v>117</v>
      </c>
      <c r="E26" s="109">
        <v>917</v>
      </c>
      <c r="F26" s="110">
        <v>12.4</v>
      </c>
      <c r="G26" s="109">
        <v>677</v>
      </c>
      <c r="H26" s="110">
        <v>9.4</v>
      </c>
      <c r="I26" s="109">
        <v>694</v>
      </c>
      <c r="J26" s="110">
        <v>9.8000000000000007</v>
      </c>
      <c r="K26" s="109">
        <v>667</v>
      </c>
      <c r="L26" s="110">
        <v>9.3000000000000007</v>
      </c>
      <c r="M26" s="109">
        <v>898</v>
      </c>
      <c r="N26" s="110">
        <v>11.8</v>
      </c>
      <c r="O26" s="109">
        <v>606</v>
      </c>
      <c r="P26" s="110">
        <v>8.5</v>
      </c>
      <c r="Q26" s="109">
        <v>587</v>
      </c>
      <c r="R26" s="110">
        <v>8.3000000000000007</v>
      </c>
      <c r="S26" s="109">
        <v>495</v>
      </c>
      <c r="T26" s="110">
        <v>7</v>
      </c>
      <c r="U26" s="109">
        <v>624</v>
      </c>
      <c r="V26" s="110">
        <v>8.5</v>
      </c>
      <c r="W26" s="109">
        <v>791</v>
      </c>
      <c r="X26" s="110">
        <v>11</v>
      </c>
      <c r="Y26" s="109">
        <v>821</v>
      </c>
      <c r="Z26" s="110">
        <v>11.246575342465754</v>
      </c>
      <c r="AB26" s="111">
        <f t="shared" si="5"/>
        <v>11.246575342465754</v>
      </c>
      <c r="AC26" s="111">
        <f t="shared" si="6"/>
        <v>10.986111111111111</v>
      </c>
      <c r="AE26" s="111">
        <f>U26/$AE$5</f>
        <v>8.5479452054794525</v>
      </c>
      <c r="AG26" s="111">
        <f>S26/71</f>
        <v>6.971830985915493</v>
      </c>
      <c r="AI26" s="111">
        <f>Q26/71</f>
        <v>8.2676056338028161</v>
      </c>
    </row>
    <row r="27" spans="1:35" ht="18.75" customHeight="1">
      <c r="A27" s="330"/>
      <c r="B27" s="324"/>
      <c r="C27" s="101" t="s">
        <v>118</v>
      </c>
      <c r="D27" s="116"/>
      <c r="E27" s="117">
        <v>1469</v>
      </c>
      <c r="F27" s="118">
        <v>10</v>
      </c>
      <c r="G27" s="117">
        <v>1171</v>
      </c>
      <c r="H27" s="110">
        <v>8.1</v>
      </c>
      <c r="I27" s="117">
        <v>1192</v>
      </c>
      <c r="J27" s="110">
        <v>8.4</v>
      </c>
      <c r="K27" s="117">
        <v>1208</v>
      </c>
      <c r="L27" s="110">
        <v>8.4</v>
      </c>
      <c r="M27" s="117">
        <v>1594</v>
      </c>
      <c r="N27" s="110">
        <v>10.5</v>
      </c>
      <c r="O27" s="117">
        <v>982</v>
      </c>
      <c r="P27" s="110">
        <v>6.9</v>
      </c>
      <c r="Q27" s="117">
        <v>996</v>
      </c>
      <c r="R27" s="110">
        <v>7.1</v>
      </c>
      <c r="S27" s="117">
        <v>879</v>
      </c>
      <c r="T27" s="110">
        <v>6.2</v>
      </c>
      <c r="U27" s="117">
        <f>SUM(U25:U26)</f>
        <v>1305</v>
      </c>
      <c r="V27" s="110">
        <v>8.9</v>
      </c>
      <c r="W27" s="117">
        <f>SUM(W25:W26)</f>
        <v>1611</v>
      </c>
      <c r="X27" s="110">
        <v>11.2</v>
      </c>
      <c r="Y27" s="117">
        <f>SUM(Y25:Y26)</f>
        <v>1632</v>
      </c>
      <c r="Z27" s="110">
        <v>11.2</v>
      </c>
      <c r="AA27" s="111" t="s">
        <v>175</v>
      </c>
      <c r="AB27" s="111">
        <f>Y27/$AB$5/2</f>
        <v>11.178082191780822</v>
      </c>
      <c r="AC27" s="111"/>
      <c r="AE27" s="111"/>
      <c r="AF27" s="111"/>
      <c r="AG27" s="111"/>
      <c r="AI27" s="111"/>
    </row>
    <row r="28" spans="1:35" ht="18.75" customHeight="1">
      <c r="A28" s="101" t="s">
        <v>119</v>
      </c>
      <c r="B28" s="102"/>
      <c r="C28" s="102"/>
      <c r="D28" s="119"/>
      <c r="E28" s="117">
        <v>55059</v>
      </c>
      <c r="F28" s="125"/>
      <c r="G28" s="117">
        <v>56355</v>
      </c>
      <c r="H28" s="125"/>
      <c r="I28" s="117">
        <v>58732</v>
      </c>
      <c r="J28" s="125"/>
      <c r="K28" s="117">
        <v>63382</v>
      </c>
      <c r="L28" s="125"/>
      <c r="M28" s="117">
        <v>60950</v>
      </c>
      <c r="N28" s="125"/>
      <c r="O28" s="117">
        <v>18312</v>
      </c>
      <c r="P28" s="125"/>
      <c r="Q28" s="117">
        <v>26673</v>
      </c>
      <c r="R28" s="125"/>
      <c r="S28" s="117">
        <v>51428</v>
      </c>
      <c r="T28" s="125"/>
      <c r="U28" s="117">
        <v>63699</v>
      </c>
      <c r="V28" s="125"/>
      <c r="W28" s="117">
        <v>57957</v>
      </c>
      <c r="X28" s="125"/>
      <c r="Y28" s="117">
        <f>Y21+Y22+Y23+Y24+Y27</f>
        <v>51703</v>
      </c>
      <c r="Z28" s="125"/>
      <c r="AB28" s="111"/>
      <c r="AC28" s="111"/>
    </row>
    <row r="29" spans="1:35" ht="18.75" customHeight="1">
      <c r="A29" s="126"/>
      <c r="B29" s="333" t="s">
        <v>173</v>
      </c>
      <c r="C29" s="127" t="s">
        <v>120</v>
      </c>
      <c r="D29" s="120" t="s">
        <v>121</v>
      </c>
      <c r="E29" s="109">
        <v>675</v>
      </c>
      <c r="F29" s="110">
        <v>2.8</v>
      </c>
      <c r="G29" s="109">
        <v>751</v>
      </c>
      <c r="H29" s="110">
        <v>3.1</v>
      </c>
      <c r="I29" s="109">
        <v>623</v>
      </c>
      <c r="J29" s="110">
        <v>2.6</v>
      </c>
      <c r="K29" s="109">
        <v>632</v>
      </c>
      <c r="L29" s="110">
        <v>2.6</v>
      </c>
      <c r="M29" s="109">
        <v>483</v>
      </c>
      <c r="N29" s="110">
        <v>2</v>
      </c>
      <c r="O29" s="109">
        <v>145</v>
      </c>
      <c r="P29" s="110">
        <v>0.6</v>
      </c>
      <c r="Q29" s="109">
        <v>206</v>
      </c>
      <c r="R29" s="110">
        <v>0.8</v>
      </c>
      <c r="S29" s="109">
        <v>628</v>
      </c>
      <c r="T29" s="110">
        <v>2.6</v>
      </c>
      <c r="U29" s="109">
        <v>531</v>
      </c>
      <c r="V29" s="110">
        <v>2.2000000000000002</v>
      </c>
      <c r="W29" s="109">
        <v>337</v>
      </c>
      <c r="X29" s="110">
        <v>1.4</v>
      </c>
      <c r="Y29" s="109">
        <v>433</v>
      </c>
      <c r="Z29" s="110">
        <v>1.7892561983471074</v>
      </c>
      <c r="AB29" s="111">
        <f>Y29/242</f>
        <v>1.7892561983471074</v>
      </c>
      <c r="AC29" s="111">
        <f>W29/243</f>
        <v>1.3868312757201646</v>
      </c>
      <c r="AE29" s="111">
        <f>U29/243</f>
        <v>2.1851851851851851</v>
      </c>
      <c r="AG29" s="111">
        <f>S29/243</f>
        <v>2.5843621399176953</v>
      </c>
      <c r="AI29" s="111">
        <f>Q29/243</f>
        <v>0.84773662551440332</v>
      </c>
    </row>
    <row r="30" spans="1:35" ht="18.75" customHeight="1">
      <c r="A30" s="128" t="s">
        <v>122</v>
      </c>
      <c r="B30" s="334"/>
      <c r="C30" s="129" t="s">
        <v>123</v>
      </c>
      <c r="D30" s="130" t="s">
        <v>124</v>
      </c>
      <c r="E30" s="109">
        <v>1142</v>
      </c>
      <c r="F30" s="110">
        <v>4.7</v>
      </c>
      <c r="G30" s="109">
        <v>1211</v>
      </c>
      <c r="H30" s="110">
        <v>5</v>
      </c>
      <c r="I30" s="109">
        <v>1070</v>
      </c>
      <c r="J30" s="110">
        <v>4.4000000000000004</v>
      </c>
      <c r="K30" s="109">
        <v>1078</v>
      </c>
      <c r="L30" s="110">
        <v>4.4000000000000004</v>
      </c>
      <c r="M30" s="109">
        <v>911</v>
      </c>
      <c r="N30" s="110">
        <v>3.8</v>
      </c>
      <c r="O30" s="109">
        <v>296</v>
      </c>
      <c r="P30" s="110">
        <v>1.2</v>
      </c>
      <c r="Q30" s="109">
        <v>434</v>
      </c>
      <c r="R30" s="110">
        <v>1.8</v>
      </c>
      <c r="S30" s="109">
        <v>1042</v>
      </c>
      <c r="T30" s="110">
        <v>4.3</v>
      </c>
      <c r="U30" s="109">
        <v>951</v>
      </c>
      <c r="V30" s="110">
        <v>3.9</v>
      </c>
      <c r="W30" s="109">
        <v>595</v>
      </c>
      <c r="X30" s="110">
        <v>2.4</v>
      </c>
      <c r="Y30" s="109">
        <v>671</v>
      </c>
      <c r="Z30" s="110">
        <v>2.7727272727272729</v>
      </c>
      <c r="AB30" s="111">
        <f t="shared" ref="AB30:AB31" si="7">Y30/242</f>
        <v>2.7727272727272729</v>
      </c>
      <c r="AC30" s="111">
        <f t="shared" ref="AC30:AC34" si="8">W30/243</f>
        <v>2.4485596707818931</v>
      </c>
      <c r="AE30" s="111">
        <f>U30/243</f>
        <v>3.9135802469135803</v>
      </c>
      <c r="AG30" s="111">
        <f>S30/243</f>
        <v>4.288065843621399</v>
      </c>
      <c r="AI30" s="111">
        <f>Q30/243</f>
        <v>1.786008230452675</v>
      </c>
    </row>
    <row r="31" spans="1:35" ht="18.75" customHeight="1">
      <c r="A31" s="126"/>
      <c r="B31" s="335"/>
      <c r="C31" s="129" t="s">
        <v>125</v>
      </c>
      <c r="D31" s="130" t="s">
        <v>124</v>
      </c>
      <c r="E31" s="109">
        <v>926</v>
      </c>
      <c r="F31" s="110">
        <v>3.8</v>
      </c>
      <c r="G31" s="109">
        <v>1054</v>
      </c>
      <c r="H31" s="110">
        <v>4.3</v>
      </c>
      <c r="I31" s="109">
        <v>905</v>
      </c>
      <c r="J31" s="110">
        <v>3.7</v>
      </c>
      <c r="K31" s="109">
        <v>1130</v>
      </c>
      <c r="L31" s="110">
        <v>4.5999999999999996</v>
      </c>
      <c r="M31" s="109">
        <v>906</v>
      </c>
      <c r="N31" s="110">
        <v>3.8</v>
      </c>
      <c r="O31" s="109">
        <v>293</v>
      </c>
      <c r="P31" s="110">
        <v>1.2</v>
      </c>
      <c r="Q31" s="109">
        <v>294</v>
      </c>
      <c r="R31" s="110">
        <v>1.2</v>
      </c>
      <c r="S31" s="109">
        <v>591</v>
      </c>
      <c r="T31" s="110">
        <v>2.4</v>
      </c>
      <c r="U31" s="109">
        <v>700</v>
      </c>
      <c r="V31" s="110">
        <v>2.9</v>
      </c>
      <c r="W31" s="109">
        <v>566</v>
      </c>
      <c r="X31" s="110">
        <v>2.2999999999999998</v>
      </c>
      <c r="Y31" s="109">
        <v>637</v>
      </c>
      <c r="Z31" s="110">
        <v>2.6322314049586777</v>
      </c>
      <c r="AB31" s="111">
        <f t="shared" si="7"/>
        <v>2.6322314049586777</v>
      </c>
      <c r="AC31" s="111">
        <f t="shared" si="8"/>
        <v>2.3292181069958846</v>
      </c>
      <c r="AE31" s="111">
        <f>U31/243</f>
        <v>2.880658436213992</v>
      </c>
      <c r="AG31" s="111">
        <f>S31/243</f>
        <v>2.4320987654320989</v>
      </c>
      <c r="AI31" s="111">
        <f>Q31/243</f>
        <v>1.2098765432098766</v>
      </c>
    </row>
    <row r="32" spans="1:35" ht="18.75" customHeight="1">
      <c r="A32" s="128"/>
      <c r="B32" s="131" t="s">
        <v>126</v>
      </c>
      <c r="C32" s="102"/>
      <c r="D32" s="120" t="s">
        <v>127</v>
      </c>
      <c r="E32" s="109">
        <v>7589</v>
      </c>
      <c r="F32" s="110">
        <v>62.7</v>
      </c>
      <c r="G32" s="109">
        <v>7937</v>
      </c>
      <c r="H32" s="110">
        <v>65.099999999999994</v>
      </c>
      <c r="I32" s="109">
        <v>7799</v>
      </c>
      <c r="J32" s="110">
        <v>65</v>
      </c>
      <c r="K32" s="109">
        <v>8029</v>
      </c>
      <c r="L32" s="110">
        <v>66.400000000000006</v>
      </c>
      <c r="M32" s="109">
        <v>7820</v>
      </c>
      <c r="N32" s="110">
        <v>65.2</v>
      </c>
      <c r="O32" s="109">
        <v>1954</v>
      </c>
      <c r="P32" s="110">
        <v>16.100000000000001</v>
      </c>
      <c r="Q32" s="109">
        <v>3493</v>
      </c>
      <c r="R32" s="110">
        <v>28.6</v>
      </c>
      <c r="S32" s="109">
        <v>5787</v>
      </c>
      <c r="T32" s="110">
        <v>47.4</v>
      </c>
      <c r="U32" s="109">
        <v>7337</v>
      </c>
      <c r="V32" s="110">
        <v>59.7</v>
      </c>
      <c r="W32" s="109">
        <v>6447</v>
      </c>
      <c r="X32" s="110">
        <v>52.8</v>
      </c>
      <c r="Y32" s="109">
        <v>5553</v>
      </c>
      <c r="Z32" s="110">
        <v>45.146341463414636</v>
      </c>
      <c r="AB32" s="111">
        <f>Y32/123</f>
        <v>45.146341463414636</v>
      </c>
      <c r="AC32" s="111">
        <f t="shared" si="8"/>
        <v>26.530864197530864</v>
      </c>
      <c r="AE32" s="111">
        <f>U32/123</f>
        <v>59.650406504065039</v>
      </c>
      <c r="AG32" s="111">
        <f>S32/122</f>
        <v>47.434426229508198</v>
      </c>
      <c r="AI32" s="111">
        <f>Q32/122</f>
        <v>28.631147540983605</v>
      </c>
    </row>
    <row r="33" spans="1:35" ht="18.75" customHeight="1">
      <c r="A33" s="128" t="s">
        <v>128</v>
      </c>
      <c r="B33" s="131" t="s">
        <v>129</v>
      </c>
      <c r="C33" s="102"/>
      <c r="D33" s="120" t="s">
        <v>130</v>
      </c>
      <c r="E33" s="109">
        <v>680</v>
      </c>
      <c r="F33" s="110">
        <v>9.6999999999999993</v>
      </c>
      <c r="G33" s="109">
        <v>541</v>
      </c>
      <c r="H33" s="110">
        <v>7.5</v>
      </c>
      <c r="I33" s="109">
        <v>525</v>
      </c>
      <c r="J33" s="110">
        <v>7.4</v>
      </c>
      <c r="K33" s="109">
        <v>524</v>
      </c>
      <c r="L33" s="110">
        <v>7.3</v>
      </c>
      <c r="M33" s="109">
        <v>569</v>
      </c>
      <c r="N33" s="110">
        <v>7.5</v>
      </c>
      <c r="O33" s="109">
        <v>336</v>
      </c>
      <c r="P33" s="110">
        <v>4.7</v>
      </c>
      <c r="Q33" s="109">
        <v>359</v>
      </c>
      <c r="R33" s="110">
        <v>5.0999999999999996</v>
      </c>
      <c r="S33" s="109">
        <v>369</v>
      </c>
      <c r="T33" s="110">
        <v>5.0999999999999996</v>
      </c>
      <c r="U33" s="109">
        <v>379</v>
      </c>
      <c r="V33" s="110">
        <v>5.2</v>
      </c>
      <c r="W33" s="109">
        <v>409</v>
      </c>
      <c r="X33" s="110">
        <v>5.7</v>
      </c>
      <c r="Y33" s="109">
        <v>338</v>
      </c>
      <c r="Z33" s="110">
        <v>4.6301369863013697</v>
      </c>
      <c r="AB33" s="111">
        <f>Y33/73</f>
        <v>4.6301369863013697</v>
      </c>
      <c r="AC33" s="111">
        <f t="shared" si="8"/>
        <v>1.6831275720164609</v>
      </c>
      <c r="AE33" s="111">
        <f>U33/73</f>
        <v>5.1917808219178081</v>
      </c>
      <c r="AG33" s="111">
        <f>S33/72</f>
        <v>5.125</v>
      </c>
      <c r="AI33" s="111">
        <f>Q33/71</f>
        <v>5.056338028169014</v>
      </c>
    </row>
    <row r="34" spans="1:35" ht="18.75" customHeight="1">
      <c r="A34" s="128"/>
      <c r="B34" s="131" t="s">
        <v>131</v>
      </c>
      <c r="C34" s="102"/>
      <c r="D34" s="120" t="s">
        <v>130</v>
      </c>
      <c r="E34" s="109">
        <v>1383</v>
      </c>
      <c r="F34" s="110">
        <v>19.8</v>
      </c>
      <c r="G34" s="109">
        <v>1254</v>
      </c>
      <c r="H34" s="110">
        <v>17.399999999999999</v>
      </c>
      <c r="I34" s="109">
        <v>1320</v>
      </c>
      <c r="J34" s="110">
        <v>18.600000000000001</v>
      </c>
      <c r="K34" s="109">
        <v>1367</v>
      </c>
      <c r="L34" s="110">
        <v>19</v>
      </c>
      <c r="M34" s="109">
        <v>1445</v>
      </c>
      <c r="N34" s="110">
        <v>19</v>
      </c>
      <c r="O34" s="109">
        <v>534</v>
      </c>
      <c r="P34" s="110">
        <v>7.5</v>
      </c>
      <c r="Q34" s="109">
        <v>562</v>
      </c>
      <c r="R34" s="110">
        <v>7.9</v>
      </c>
      <c r="S34" s="109">
        <v>838</v>
      </c>
      <c r="T34" s="110">
        <v>11.6</v>
      </c>
      <c r="U34" s="109">
        <v>1094</v>
      </c>
      <c r="V34" s="110">
        <v>15</v>
      </c>
      <c r="W34" s="109">
        <v>1288</v>
      </c>
      <c r="X34" s="110">
        <v>17.899999999999999</v>
      </c>
      <c r="Y34" s="109">
        <v>872</v>
      </c>
      <c r="Z34" s="110">
        <v>11.945205479452055</v>
      </c>
      <c r="AB34" s="111">
        <f>Y34/73</f>
        <v>11.945205479452055</v>
      </c>
      <c r="AC34" s="111">
        <f t="shared" si="8"/>
        <v>5.3004115226337447</v>
      </c>
      <c r="AE34" s="111">
        <f>U34/73</f>
        <v>14.986301369863014</v>
      </c>
      <c r="AG34" s="111">
        <f>S34/72</f>
        <v>11.638888888888889</v>
      </c>
      <c r="AI34" s="111">
        <f>Q34/71</f>
        <v>7.915492957746479</v>
      </c>
    </row>
    <row r="35" spans="1:35" ht="18.75" customHeight="1">
      <c r="A35" s="101" t="s">
        <v>119</v>
      </c>
      <c r="B35" s="102"/>
      <c r="C35" s="102"/>
      <c r="D35" s="116"/>
      <c r="E35" s="117">
        <v>12395</v>
      </c>
      <c r="F35" s="118"/>
      <c r="G35" s="117">
        <v>12748</v>
      </c>
      <c r="H35" s="118"/>
      <c r="I35" s="117">
        <v>12242</v>
      </c>
      <c r="J35" s="118"/>
      <c r="K35" s="117">
        <v>12760</v>
      </c>
      <c r="L35" s="118"/>
      <c r="M35" s="117">
        <v>12134</v>
      </c>
      <c r="N35" s="118"/>
      <c r="O35" s="117">
        <v>3558</v>
      </c>
      <c r="P35" s="118"/>
      <c r="Q35" s="117">
        <v>5348</v>
      </c>
      <c r="R35" s="118"/>
      <c r="S35" s="117">
        <v>9255</v>
      </c>
      <c r="T35" s="118"/>
      <c r="U35" s="117">
        <f>SUM(U29:U34)</f>
        <v>10992</v>
      </c>
      <c r="V35" s="118"/>
      <c r="W35" s="117">
        <f>SUM(W29:W34)</f>
        <v>9642</v>
      </c>
      <c r="X35" s="118"/>
      <c r="Y35" s="117">
        <f>SUM(Y29:Y34)</f>
        <v>8504</v>
      </c>
      <c r="Z35" s="118"/>
      <c r="AB35" s="111"/>
      <c r="AC35" s="111"/>
    </row>
    <row r="36" spans="1:35" ht="18.75" customHeight="1">
      <c r="A36" s="101" t="s">
        <v>132</v>
      </c>
      <c r="B36" s="102"/>
      <c r="C36" s="102"/>
      <c r="D36" s="120" t="s">
        <v>133</v>
      </c>
      <c r="E36" s="109">
        <v>10812</v>
      </c>
      <c r="F36" s="110">
        <v>29.5</v>
      </c>
      <c r="G36" s="109">
        <v>10636</v>
      </c>
      <c r="H36" s="110">
        <v>29.1</v>
      </c>
      <c r="I36" s="109">
        <v>10495</v>
      </c>
      <c r="J36" s="110">
        <v>28.8</v>
      </c>
      <c r="K36" s="109">
        <v>11431</v>
      </c>
      <c r="L36" s="110">
        <v>31.3</v>
      </c>
      <c r="M36" s="109">
        <v>10802</v>
      </c>
      <c r="N36" s="110">
        <v>29.5</v>
      </c>
      <c r="O36" s="109">
        <v>3267</v>
      </c>
      <c r="P36" s="110">
        <v>8.6</v>
      </c>
      <c r="Q36" s="109">
        <v>4125</v>
      </c>
      <c r="R36" s="110">
        <v>11.3</v>
      </c>
      <c r="S36" s="109">
        <v>7585</v>
      </c>
      <c r="T36" s="110">
        <v>20.8</v>
      </c>
      <c r="U36" s="109">
        <v>7784</v>
      </c>
      <c r="V36" s="110">
        <v>21.3</v>
      </c>
      <c r="W36" s="109">
        <v>5685</v>
      </c>
      <c r="X36" s="110">
        <v>15.6</v>
      </c>
      <c r="Y36" s="109">
        <v>4956</v>
      </c>
      <c r="Z36" s="110">
        <v>13.578082191780823</v>
      </c>
      <c r="AB36" s="111">
        <f>Y36/365</f>
        <v>13.578082191780823</v>
      </c>
      <c r="AC36" s="111">
        <f>W36/365</f>
        <v>15.575342465753424</v>
      </c>
      <c r="AE36" s="111">
        <f>U36/366</f>
        <v>21.26775956284153</v>
      </c>
      <c r="AG36" s="111">
        <f>S36/365</f>
        <v>20.780821917808218</v>
      </c>
      <c r="AI36" s="111">
        <f>Q36/365</f>
        <v>11.301369863013699</v>
      </c>
    </row>
    <row r="37" spans="1:35" ht="18.75" customHeight="1" thickBot="1">
      <c r="A37" s="132" t="s">
        <v>134</v>
      </c>
      <c r="B37" s="97"/>
      <c r="C37" s="97"/>
      <c r="D37" s="133"/>
      <c r="E37" s="134">
        <v>78266</v>
      </c>
      <c r="F37" s="135"/>
      <c r="G37" s="134">
        <v>79739</v>
      </c>
      <c r="H37" s="135"/>
      <c r="I37" s="134">
        <v>81469</v>
      </c>
      <c r="J37" s="135"/>
      <c r="K37" s="134">
        <v>87573</v>
      </c>
      <c r="L37" s="135"/>
      <c r="M37" s="134">
        <v>83886</v>
      </c>
      <c r="N37" s="135"/>
      <c r="O37" s="134">
        <v>25137</v>
      </c>
      <c r="P37" s="135"/>
      <c r="Q37" s="134">
        <v>36146</v>
      </c>
      <c r="R37" s="135"/>
      <c r="S37" s="134">
        <v>68268</v>
      </c>
      <c r="T37" s="135"/>
      <c r="U37" s="134">
        <v>82475</v>
      </c>
      <c r="V37" s="135"/>
      <c r="W37" s="134">
        <v>73284</v>
      </c>
      <c r="X37" s="135"/>
      <c r="Y37" s="134">
        <f>Y28+Y35+Y36</f>
        <v>65163</v>
      </c>
      <c r="Z37" s="135"/>
    </row>
    <row r="38" spans="1:35" ht="18.75" customHeight="1">
      <c r="A38" s="136" t="s">
        <v>180</v>
      </c>
      <c r="Q38" s="95"/>
      <c r="R38" s="95"/>
      <c r="S38" s="95"/>
      <c r="T38" s="95"/>
      <c r="U38" s="95"/>
      <c r="V38" s="95"/>
      <c r="W38" s="95"/>
      <c r="X38" s="95"/>
      <c r="Y38" s="95"/>
      <c r="Z38" s="95"/>
    </row>
    <row r="43" spans="1:35">
      <c r="W43" s="208">
        <f>W10+W22+W23+W24+W32+W33+W34+W36</f>
        <v>27660</v>
      </c>
      <c r="Y43" s="208">
        <f>Y10+Y22+Y23+Y24+Y32+Y33+Y34+Y36-23468</f>
        <v>0</v>
      </c>
    </row>
  </sheetData>
  <mergeCells count="15">
    <mergeCell ref="A6:A27"/>
    <mergeCell ref="B25:B27"/>
    <mergeCell ref="B29:B31"/>
    <mergeCell ref="O3:P4"/>
    <mergeCell ref="Q3:R4"/>
    <mergeCell ref="S3:T4"/>
    <mergeCell ref="U3:V4"/>
    <mergeCell ref="W3:X4"/>
    <mergeCell ref="Y3:Z4"/>
    <mergeCell ref="D3:D4"/>
    <mergeCell ref="E3:F4"/>
    <mergeCell ref="G3:H4"/>
    <mergeCell ref="I3:J4"/>
    <mergeCell ref="K3:L4"/>
    <mergeCell ref="M3:N4"/>
  </mergeCells>
  <phoneticPr fontId="2"/>
  <printOptions horizontalCentered="1"/>
  <pageMargins left="0.39370078740157483" right="0.39370078740157483" top="0.98425196850393704" bottom="0.39370078740157483" header="0.31496062992125984" footer="0.31496062992125984"/>
  <pageSetup paperSize="9" scale="57" fitToHeight="0" orientation="landscape" blackAndWhite="1" r:id="rId1"/>
  <headerFooter alignWithMargins="0"/>
  <colBreaks count="1" manualBreakCount="1">
    <brk id="10" max="37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2F0B9-A338-4B5E-82D0-90E3EFB5385F}">
  <sheetPr>
    <tabColor rgb="FF00B0F0"/>
    <outlinePr summaryBelow="0" summaryRight="0"/>
    <pageSetUpPr autoPageBreaks="0" fitToPage="1"/>
  </sheetPr>
  <dimension ref="A1:N127"/>
  <sheetViews>
    <sheetView showGridLines="0" view="pageBreakPreview" zoomScale="160" zoomScaleNormal="100" zoomScaleSheetLayoutView="160" workbookViewId="0">
      <pane xSplit="1" ySplit="5" topLeftCell="B6" activePane="bottomRight" state="frozen"/>
      <selection activeCell="AB36" sqref="AB36"/>
      <selection pane="topRight" activeCell="AB36" sqref="AB36"/>
      <selection pane="bottomLeft" activeCell="AB36" sqref="AB36"/>
      <selection pane="bottomRight"/>
    </sheetView>
  </sheetViews>
  <sheetFormatPr defaultColWidth="9.75" defaultRowHeight="13.5"/>
  <cols>
    <col min="1" max="1" width="16.5" style="311" customWidth="1"/>
    <col min="2" max="2" width="14.125" style="311" customWidth="1"/>
    <col min="3" max="3" width="14" style="311" customWidth="1"/>
    <col min="4" max="12" width="10.625" style="311" customWidth="1"/>
    <col min="13" max="16384" width="9.75" style="312"/>
  </cols>
  <sheetData>
    <row r="1" spans="1:14" ht="15" customHeight="1">
      <c r="A1" s="4" t="s">
        <v>288</v>
      </c>
    </row>
    <row r="2" spans="1:14" ht="15" customHeight="1" thickBot="1">
      <c r="A2" s="313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</row>
    <row r="3" spans="1:14" s="138" customFormat="1" ht="23.25" customHeight="1">
      <c r="A3" s="137"/>
      <c r="B3" s="338" t="s">
        <v>135</v>
      </c>
      <c r="C3" s="338" t="s">
        <v>136</v>
      </c>
      <c r="D3" s="341" t="s">
        <v>137</v>
      </c>
      <c r="E3" s="342"/>
      <c r="F3" s="341" t="s">
        <v>187</v>
      </c>
      <c r="G3" s="343"/>
      <c r="H3" s="343"/>
      <c r="I3" s="343"/>
      <c r="J3" s="343"/>
      <c r="K3" s="343"/>
      <c r="L3" s="343"/>
    </row>
    <row r="4" spans="1:14" s="143" customFormat="1" ht="12" customHeight="1">
      <c r="A4" s="139" t="s">
        <v>138</v>
      </c>
      <c r="B4" s="339"/>
      <c r="C4" s="339"/>
      <c r="D4" s="140" t="s">
        <v>188</v>
      </c>
      <c r="E4" s="140" t="s">
        <v>189</v>
      </c>
      <c r="F4" s="141" t="s">
        <v>190</v>
      </c>
      <c r="G4" s="141" t="s">
        <v>191</v>
      </c>
      <c r="H4" s="141" t="s">
        <v>192</v>
      </c>
      <c r="I4" s="175" t="s">
        <v>139</v>
      </c>
      <c r="J4" s="142" t="s">
        <v>193</v>
      </c>
      <c r="K4" s="142" t="s">
        <v>140</v>
      </c>
      <c r="L4" s="140" t="s">
        <v>194</v>
      </c>
    </row>
    <row r="5" spans="1:14" s="143" customFormat="1" ht="12" customHeight="1">
      <c r="A5" s="21"/>
      <c r="B5" s="340"/>
      <c r="C5" s="144" t="s">
        <v>141</v>
      </c>
      <c r="D5" s="145" t="s">
        <v>141</v>
      </c>
      <c r="E5" s="145" t="s">
        <v>141</v>
      </c>
      <c r="F5" s="145" t="s">
        <v>141</v>
      </c>
      <c r="G5" s="145" t="s">
        <v>141</v>
      </c>
      <c r="H5" s="145" t="s">
        <v>141</v>
      </c>
      <c r="I5" s="144" t="s">
        <v>141</v>
      </c>
      <c r="J5" s="144" t="s">
        <v>141</v>
      </c>
      <c r="K5" s="144" t="s">
        <v>141</v>
      </c>
      <c r="L5" s="145" t="s">
        <v>141</v>
      </c>
    </row>
    <row r="6" spans="1:14" ht="14.25" customHeight="1">
      <c r="A6" s="344">
        <v>2015</v>
      </c>
      <c r="B6" s="146">
        <v>58</v>
      </c>
      <c r="C6" s="147">
        <v>147983</v>
      </c>
      <c r="D6" s="147">
        <v>27951</v>
      </c>
      <c r="E6" s="147">
        <v>120032</v>
      </c>
      <c r="F6" s="147">
        <v>60508</v>
      </c>
      <c r="G6" s="147">
        <v>31315</v>
      </c>
      <c r="H6" s="147">
        <v>9460</v>
      </c>
      <c r="I6" s="147">
        <v>3979</v>
      </c>
      <c r="J6" s="147">
        <v>1636</v>
      </c>
      <c r="K6" s="147">
        <v>7791</v>
      </c>
      <c r="L6" s="147">
        <v>33294</v>
      </c>
      <c r="M6" s="314"/>
      <c r="N6" s="314"/>
    </row>
    <row r="7" spans="1:14" ht="14.25" customHeight="1">
      <c r="A7" s="345"/>
      <c r="B7" s="148"/>
      <c r="C7" s="149">
        <v>65597</v>
      </c>
      <c r="D7" s="149">
        <v>14075</v>
      </c>
      <c r="E7" s="149">
        <v>51522</v>
      </c>
      <c r="F7" s="149">
        <v>29066</v>
      </c>
      <c r="G7" s="149">
        <v>12702</v>
      </c>
      <c r="H7" s="149">
        <v>3366</v>
      </c>
      <c r="I7" s="149">
        <v>1741</v>
      </c>
      <c r="J7" s="149">
        <v>437</v>
      </c>
      <c r="K7" s="149">
        <v>2795</v>
      </c>
      <c r="L7" s="149">
        <v>15490</v>
      </c>
      <c r="M7" s="314"/>
      <c r="N7" s="314"/>
    </row>
    <row r="8" spans="1:14" ht="14.25" customHeight="1">
      <c r="A8" s="336" t="s">
        <v>142</v>
      </c>
      <c r="B8" s="146">
        <v>11</v>
      </c>
      <c r="C8" s="147">
        <v>33728</v>
      </c>
      <c r="D8" s="147">
        <v>6937</v>
      </c>
      <c r="E8" s="147">
        <v>26791</v>
      </c>
      <c r="F8" s="147">
        <v>13390</v>
      </c>
      <c r="G8" s="147">
        <v>4915</v>
      </c>
      <c r="H8" s="147">
        <v>2151</v>
      </c>
      <c r="I8" s="147">
        <v>1270</v>
      </c>
      <c r="J8" s="147">
        <v>344</v>
      </c>
      <c r="K8" s="147">
        <v>2238</v>
      </c>
      <c r="L8" s="147">
        <v>9420</v>
      </c>
      <c r="M8" s="314"/>
      <c r="N8" s="314"/>
    </row>
    <row r="9" spans="1:14" ht="14.25" customHeight="1">
      <c r="A9" s="337"/>
      <c r="B9" s="148"/>
      <c r="C9" s="149">
        <v>12782</v>
      </c>
      <c r="D9" s="149">
        <v>2998</v>
      </c>
      <c r="E9" s="149">
        <v>9784</v>
      </c>
      <c r="F9" s="149">
        <v>5187</v>
      </c>
      <c r="G9" s="149">
        <v>1943</v>
      </c>
      <c r="H9" s="149">
        <v>655</v>
      </c>
      <c r="I9" s="149">
        <v>546</v>
      </c>
      <c r="J9" s="149">
        <v>125</v>
      </c>
      <c r="K9" s="149">
        <v>851</v>
      </c>
      <c r="L9" s="149">
        <v>3475</v>
      </c>
      <c r="M9" s="314"/>
      <c r="N9" s="314"/>
    </row>
    <row r="10" spans="1:14" ht="14.25" customHeight="1">
      <c r="A10" s="336" t="s">
        <v>143</v>
      </c>
      <c r="B10" s="146">
        <v>14</v>
      </c>
      <c r="C10" s="147">
        <v>28712</v>
      </c>
      <c r="D10" s="147">
        <v>8297</v>
      </c>
      <c r="E10" s="147">
        <v>20415</v>
      </c>
      <c r="F10" s="147">
        <v>14714</v>
      </c>
      <c r="G10" s="147">
        <v>3842</v>
      </c>
      <c r="H10" s="147">
        <v>2634</v>
      </c>
      <c r="I10" s="147">
        <v>864</v>
      </c>
      <c r="J10" s="147">
        <v>625</v>
      </c>
      <c r="K10" s="147">
        <v>845</v>
      </c>
      <c r="L10" s="147">
        <v>5188</v>
      </c>
      <c r="M10" s="314"/>
      <c r="N10" s="314"/>
    </row>
    <row r="11" spans="1:14" ht="14.25" customHeight="1">
      <c r="A11" s="337"/>
      <c r="B11" s="148"/>
      <c r="C11" s="149">
        <v>10541</v>
      </c>
      <c r="D11" s="149">
        <v>3513</v>
      </c>
      <c r="E11" s="149">
        <v>7028</v>
      </c>
      <c r="F11" s="149">
        <v>6082</v>
      </c>
      <c r="G11" s="149">
        <v>970</v>
      </c>
      <c r="H11" s="149">
        <v>891</v>
      </c>
      <c r="I11" s="149">
        <v>266</v>
      </c>
      <c r="J11" s="149">
        <v>65</v>
      </c>
      <c r="K11" s="149">
        <v>171</v>
      </c>
      <c r="L11" s="149">
        <v>2096</v>
      </c>
      <c r="M11" s="314"/>
      <c r="N11" s="314"/>
    </row>
    <row r="12" spans="1:14" ht="14.25" customHeight="1">
      <c r="A12" s="336" t="s">
        <v>144</v>
      </c>
      <c r="B12" s="146">
        <v>17</v>
      </c>
      <c r="C12" s="147">
        <v>50379</v>
      </c>
      <c r="D12" s="147">
        <v>6137</v>
      </c>
      <c r="E12" s="147">
        <v>44242</v>
      </c>
      <c r="F12" s="147">
        <v>19775</v>
      </c>
      <c r="G12" s="147">
        <v>14725</v>
      </c>
      <c r="H12" s="147">
        <v>2304</v>
      </c>
      <c r="I12" s="147">
        <v>532</v>
      </c>
      <c r="J12" s="147">
        <v>521</v>
      </c>
      <c r="K12" s="147">
        <v>1766</v>
      </c>
      <c r="L12" s="147">
        <v>10756</v>
      </c>
      <c r="M12" s="314"/>
      <c r="N12" s="314"/>
    </row>
    <row r="13" spans="1:14" ht="14.25" customHeight="1">
      <c r="A13" s="337"/>
      <c r="B13" s="148"/>
      <c r="C13" s="149">
        <v>26419</v>
      </c>
      <c r="D13" s="149">
        <v>3805</v>
      </c>
      <c r="E13" s="149">
        <v>22614</v>
      </c>
      <c r="F13" s="149">
        <v>11359</v>
      </c>
      <c r="G13" s="149">
        <v>6954</v>
      </c>
      <c r="H13" s="149">
        <v>966</v>
      </c>
      <c r="I13" s="149">
        <v>317</v>
      </c>
      <c r="J13" s="149">
        <v>180</v>
      </c>
      <c r="K13" s="149">
        <v>778</v>
      </c>
      <c r="L13" s="149">
        <v>5865</v>
      </c>
      <c r="M13" s="314"/>
      <c r="N13" s="314"/>
    </row>
    <row r="14" spans="1:14" ht="14.25" customHeight="1">
      <c r="A14" s="336" t="s">
        <v>145</v>
      </c>
      <c r="B14" s="146">
        <v>16</v>
      </c>
      <c r="C14" s="147">
        <v>35164</v>
      </c>
      <c r="D14" s="147">
        <v>6580</v>
      </c>
      <c r="E14" s="147">
        <v>28584</v>
      </c>
      <c r="F14" s="147">
        <v>12629</v>
      </c>
      <c r="G14" s="147">
        <v>7833</v>
      </c>
      <c r="H14" s="147">
        <v>2371</v>
      </c>
      <c r="I14" s="147">
        <v>1313</v>
      </c>
      <c r="J14" s="147">
        <v>146</v>
      </c>
      <c r="K14" s="147">
        <v>2942</v>
      </c>
      <c r="L14" s="147">
        <v>7930</v>
      </c>
      <c r="M14" s="314"/>
      <c r="N14" s="314"/>
    </row>
    <row r="15" spans="1:14" ht="14.25" customHeight="1">
      <c r="A15" s="346"/>
      <c r="B15" s="148"/>
      <c r="C15" s="149">
        <v>15855</v>
      </c>
      <c r="D15" s="149">
        <v>3759</v>
      </c>
      <c r="E15" s="149">
        <v>12096</v>
      </c>
      <c r="F15" s="149">
        <v>6438</v>
      </c>
      <c r="G15" s="149">
        <v>2835</v>
      </c>
      <c r="H15" s="149">
        <v>854</v>
      </c>
      <c r="I15" s="149">
        <v>612</v>
      </c>
      <c r="J15" s="149">
        <v>67</v>
      </c>
      <c r="K15" s="149">
        <v>995</v>
      </c>
      <c r="L15" s="149">
        <v>4054</v>
      </c>
      <c r="M15" s="314"/>
      <c r="N15" s="314"/>
    </row>
    <row r="16" spans="1:14" ht="14.25" customHeight="1">
      <c r="A16" s="347">
        <v>2016</v>
      </c>
      <c r="B16" s="150">
        <v>58</v>
      </c>
      <c r="C16" s="151">
        <v>143920</v>
      </c>
      <c r="D16" s="151">
        <v>28084</v>
      </c>
      <c r="E16" s="151">
        <v>115836</v>
      </c>
      <c r="F16" s="151">
        <v>60549</v>
      </c>
      <c r="G16" s="151">
        <v>27455</v>
      </c>
      <c r="H16" s="151">
        <v>12102</v>
      </c>
      <c r="I16" s="151">
        <v>4019</v>
      </c>
      <c r="J16" s="151">
        <v>1395</v>
      </c>
      <c r="K16" s="151">
        <v>6932</v>
      </c>
      <c r="L16" s="151">
        <v>31468</v>
      </c>
      <c r="M16" s="314"/>
      <c r="N16" s="314"/>
    </row>
    <row r="17" spans="1:14" ht="14.25" customHeight="1">
      <c r="A17" s="345"/>
      <c r="B17" s="148"/>
      <c r="C17" s="149">
        <v>64124</v>
      </c>
      <c r="D17" s="149">
        <v>14179</v>
      </c>
      <c r="E17" s="149">
        <v>49945</v>
      </c>
      <c r="F17" s="149">
        <v>28327</v>
      </c>
      <c r="G17" s="149">
        <v>11340</v>
      </c>
      <c r="H17" s="149">
        <v>4850</v>
      </c>
      <c r="I17" s="149">
        <v>1884</v>
      </c>
      <c r="J17" s="149">
        <v>390</v>
      </c>
      <c r="K17" s="149">
        <v>2418</v>
      </c>
      <c r="L17" s="149">
        <v>14915</v>
      </c>
      <c r="M17" s="314"/>
      <c r="N17" s="314"/>
    </row>
    <row r="18" spans="1:14" ht="14.25" customHeight="1">
      <c r="A18" s="336" t="s">
        <v>142</v>
      </c>
      <c r="B18" s="146">
        <v>12</v>
      </c>
      <c r="C18" s="147">
        <v>33949</v>
      </c>
      <c r="D18" s="147">
        <v>7177</v>
      </c>
      <c r="E18" s="147">
        <v>26772</v>
      </c>
      <c r="F18" s="147">
        <v>13476</v>
      </c>
      <c r="G18" s="147">
        <v>4404</v>
      </c>
      <c r="H18" s="147">
        <v>2232</v>
      </c>
      <c r="I18" s="147">
        <v>1319</v>
      </c>
      <c r="J18" s="147">
        <v>372</v>
      </c>
      <c r="K18" s="147">
        <v>2106</v>
      </c>
      <c r="L18" s="147">
        <v>10040</v>
      </c>
      <c r="M18" s="314"/>
      <c r="N18" s="314"/>
    </row>
    <row r="19" spans="1:14" ht="14.25" customHeight="1">
      <c r="A19" s="337"/>
      <c r="B19" s="148"/>
      <c r="C19" s="149">
        <v>12750</v>
      </c>
      <c r="D19" s="149">
        <v>3116</v>
      </c>
      <c r="E19" s="149">
        <v>9634</v>
      </c>
      <c r="F19" s="149">
        <v>4908</v>
      </c>
      <c r="G19" s="149">
        <v>1851</v>
      </c>
      <c r="H19" s="149">
        <v>692</v>
      </c>
      <c r="I19" s="149">
        <v>629</v>
      </c>
      <c r="J19" s="149">
        <v>123</v>
      </c>
      <c r="K19" s="149">
        <v>765</v>
      </c>
      <c r="L19" s="149">
        <v>3782</v>
      </c>
      <c r="M19" s="314"/>
      <c r="N19" s="314"/>
    </row>
    <row r="20" spans="1:14" ht="14.25" customHeight="1">
      <c r="A20" s="336" t="s">
        <v>143</v>
      </c>
      <c r="B20" s="146">
        <v>14</v>
      </c>
      <c r="C20" s="147">
        <v>27657</v>
      </c>
      <c r="D20" s="147">
        <v>8173</v>
      </c>
      <c r="E20" s="147">
        <v>19484</v>
      </c>
      <c r="F20" s="147">
        <v>15184</v>
      </c>
      <c r="G20" s="147">
        <v>3063</v>
      </c>
      <c r="H20" s="147">
        <v>2165</v>
      </c>
      <c r="I20" s="147">
        <v>868</v>
      </c>
      <c r="J20" s="147">
        <v>476</v>
      </c>
      <c r="K20" s="147">
        <v>663</v>
      </c>
      <c r="L20" s="147">
        <v>5238</v>
      </c>
      <c r="M20" s="314"/>
      <c r="N20" s="314"/>
    </row>
    <row r="21" spans="1:14" ht="14.25" customHeight="1">
      <c r="A21" s="337"/>
      <c r="B21" s="148"/>
      <c r="C21" s="149">
        <v>11304</v>
      </c>
      <c r="D21" s="149">
        <v>3457</v>
      </c>
      <c r="E21" s="149">
        <v>7847</v>
      </c>
      <c r="F21" s="149">
        <v>6544</v>
      </c>
      <c r="G21" s="149">
        <v>973</v>
      </c>
      <c r="H21" s="149">
        <v>893</v>
      </c>
      <c r="I21" s="149">
        <v>259</v>
      </c>
      <c r="J21" s="149">
        <v>77</v>
      </c>
      <c r="K21" s="149">
        <v>126</v>
      </c>
      <c r="L21" s="149">
        <v>2432</v>
      </c>
      <c r="M21" s="314"/>
      <c r="N21" s="314"/>
    </row>
    <row r="22" spans="1:14" ht="14.25" customHeight="1">
      <c r="A22" s="336" t="s">
        <v>144</v>
      </c>
      <c r="B22" s="146">
        <v>17</v>
      </c>
      <c r="C22" s="147">
        <v>47302</v>
      </c>
      <c r="D22" s="147">
        <v>5906</v>
      </c>
      <c r="E22" s="147">
        <v>41396</v>
      </c>
      <c r="F22" s="147">
        <v>19292</v>
      </c>
      <c r="G22" s="147">
        <v>12905</v>
      </c>
      <c r="H22" s="147">
        <v>5285</v>
      </c>
      <c r="I22" s="147">
        <v>467</v>
      </c>
      <c r="J22" s="147">
        <v>449</v>
      </c>
      <c r="K22" s="147">
        <v>1308</v>
      </c>
      <c r="L22" s="147">
        <v>7596</v>
      </c>
      <c r="M22" s="314"/>
      <c r="N22" s="314"/>
    </row>
    <row r="23" spans="1:14" ht="14.25" customHeight="1">
      <c r="A23" s="337"/>
      <c r="B23" s="148"/>
      <c r="C23" s="149">
        <v>23537</v>
      </c>
      <c r="D23" s="149">
        <v>3527</v>
      </c>
      <c r="E23" s="149">
        <v>20010</v>
      </c>
      <c r="F23" s="149">
        <v>10248</v>
      </c>
      <c r="G23" s="149">
        <v>6019</v>
      </c>
      <c r="H23" s="149">
        <v>2387</v>
      </c>
      <c r="I23" s="149">
        <v>282</v>
      </c>
      <c r="J23" s="149">
        <v>132</v>
      </c>
      <c r="K23" s="149">
        <v>498</v>
      </c>
      <c r="L23" s="149">
        <v>3971</v>
      </c>
      <c r="M23" s="314"/>
      <c r="N23" s="314"/>
    </row>
    <row r="24" spans="1:14" ht="14.25" customHeight="1">
      <c r="A24" s="336" t="s">
        <v>145</v>
      </c>
      <c r="B24" s="146">
        <v>15</v>
      </c>
      <c r="C24" s="147">
        <v>35012</v>
      </c>
      <c r="D24" s="147">
        <v>6828</v>
      </c>
      <c r="E24" s="147">
        <v>28184</v>
      </c>
      <c r="F24" s="147">
        <v>12597</v>
      </c>
      <c r="G24" s="147">
        <v>7083</v>
      </c>
      <c r="H24" s="147">
        <v>2420</v>
      </c>
      <c r="I24" s="147">
        <v>1365</v>
      </c>
      <c r="J24" s="147">
        <v>98</v>
      </c>
      <c r="K24" s="147">
        <v>2855</v>
      </c>
      <c r="L24" s="147">
        <v>8594</v>
      </c>
      <c r="M24" s="314"/>
      <c r="N24" s="314"/>
    </row>
    <row r="25" spans="1:14" ht="14.25" customHeight="1">
      <c r="A25" s="346"/>
      <c r="B25" s="148"/>
      <c r="C25" s="149">
        <v>16533</v>
      </c>
      <c r="D25" s="149">
        <v>4079</v>
      </c>
      <c r="E25" s="149">
        <v>12454</v>
      </c>
      <c r="F25" s="149">
        <v>6627</v>
      </c>
      <c r="G25" s="149">
        <v>2497</v>
      </c>
      <c r="H25" s="149">
        <v>878</v>
      </c>
      <c r="I25" s="149">
        <v>714</v>
      </c>
      <c r="J25" s="149">
        <v>58</v>
      </c>
      <c r="K25" s="149">
        <v>1029</v>
      </c>
      <c r="L25" s="149">
        <v>4730</v>
      </c>
      <c r="M25" s="314"/>
      <c r="N25" s="314"/>
    </row>
    <row r="26" spans="1:14" ht="14.25" customHeight="1">
      <c r="A26" s="347">
        <v>2017</v>
      </c>
      <c r="B26" s="150">
        <v>58</v>
      </c>
      <c r="C26" s="151">
        <v>142559</v>
      </c>
      <c r="D26" s="151">
        <v>29122</v>
      </c>
      <c r="E26" s="151">
        <v>113437</v>
      </c>
      <c r="F26" s="151">
        <v>59474</v>
      </c>
      <c r="G26" s="151">
        <v>28382</v>
      </c>
      <c r="H26" s="151">
        <v>13569</v>
      </c>
      <c r="I26" s="151">
        <v>4068</v>
      </c>
      <c r="J26" s="151">
        <v>1139</v>
      </c>
      <c r="K26" s="151">
        <v>7264</v>
      </c>
      <c r="L26" s="151">
        <v>28663</v>
      </c>
      <c r="M26" s="314"/>
      <c r="N26" s="314"/>
    </row>
    <row r="27" spans="1:14" ht="14.25" customHeight="1">
      <c r="A27" s="345"/>
      <c r="B27" s="148"/>
      <c r="C27" s="149">
        <v>63825</v>
      </c>
      <c r="D27" s="149">
        <v>14936</v>
      </c>
      <c r="E27" s="149">
        <v>48889</v>
      </c>
      <c r="F27" s="149">
        <v>27873</v>
      </c>
      <c r="G27" s="149">
        <v>12645</v>
      </c>
      <c r="H27" s="149">
        <v>5823</v>
      </c>
      <c r="I27" s="149">
        <v>1747</v>
      </c>
      <c r="J27" s="149">
        <v>357</v>
      </c>
      <c r="K27" s="149">
        <v>2328</v>
      </c>
      <c r="L27" s="149">
        <v>13052</v>
      </c>
      <c r="M27" s="314"/>
      <c r="N27" s="314"/>
    </row>
    <row r="28" spans="1:14" ht="14.25" customHeight="1">
      <c r="A28" s="336" t="s">
        <v>142</v>
      </c>
      <c r="B28" s="146">
        <v>12</v>
      </c>
      <c r="C28" s="147">
        <v>32768</v>
      </c>
      <c r="D28" s="147">
        <v>7245</v>
      </c>
      <c r="E28" s="147">
        <v>25523</v>
      </c>
      <c r="F28" s="147">
        <v>12905</v>
      </c>
      <c r="G28" s="147">
        <v>4181</v>
      </c>
      <c r="H28" s="147">
        <v>2137</v>
      </c>
      <c r="I28" s="147">
        <v>1358</v>
      </c>
      <c r="J28" s="147">
        <v>297</v>
      </c>
      <c r="K28" s="147">
        <v>2277</v>
      </c>
      <c r="L28" s="147">
        <v>9613</v>
      </c>
      <c r="M28" s="314"/>
      <c r="N28" s="314"/>
    </row>
    <row r="29" spans="1:14" ht="14.25" customHeight="1">
      <c r="A29" s="337"/>
      <c r="B29" s="148"/>
      <c r="C29" s="149">
        <v>13420</v>
      </c>
      <c r="D29" s="149">
        <v>3148</v>
      </c>
      <c r="E29" s="149">
        <v>10272</v>
      </c>
      <c r="F29" s="149">
        <v>4910</v>
      </c>
      <c r="G29" s="149">
        <v>2714</v>
      </c>
      <c r="H29" s="149">
        <v>701</v>
      </c>
      <c r="I29" s="149">
        <v>567</v>
      </c>
      <c r="J29" s="149">
        <v>103</v>
      </c>
      <c r="K29" s="149">
        <v>825</v>
      </c>
      <c r="L29" s="149">
        <v>3600</v>
      </c>
      <c r="M29" s="314"/>
      <c r="N29" s="314"/>
    </row>
    <row r="30" spans="1:14" ht="14.25" customHeight="1">
      <c r="A30" s="336" t="s">
        <v>143</v>
      </c>
      <c r="B30" s="146">
        <v>14</v>
      </c>
      <c r="C30" s="147">
        <v>27400</v>
      </c>
      <c r="D30" s="147">
        <v>8297</v>
      </c>
      <c r="E30" s="147">
        <v>19103</v>
      </c>
      <c r="F30" s="147">
        <v>15589</v>
      </c>
      <c r="G30" s="147">
        <v>3061</v>
      </c>
      <c r="H30" s="147">
        <v>1887</v>
      </c>
      <c r="I30" s="147">
        <v>940</v>
      </c>
      <c r="J30" s="147">
        <v>382</v>
      </c>
      <c r="K30" s="147">
        <v>655</v>
      </c>
      <c r="L30" s="147">
        <v>4886</v>
      </c>
      <c r="M30" s="314"/>
      <c r="N30" s="314"/>
    </row>
    <row r="31" spans="1:14" ht="14.25" customHeight="1">
      <c r="A31" s="337"/>
      <c r="B31" s="148"/>
      <c r="C31" s="149">
        <v>11835</v>
      </c>
      <c r="D31" s="149">
        <v>3932</v>
      </c>
      <c r="E31" s="149">
        <v>7903</v>
      </c>
      <c r="F31" s="149">
        <v>7093</v>
      </c>
      <c r="G31" s="149">
        <v>988</v>
      </c>
      <c r="H31" s="149">
        <v>907</v>
      </c>
      <c r="I31" s="149">
        <v>309</v>
      </c>
      <c r="J31" s="149">
        <v>104</v>
      </c>
      <c r="K31" s="149">
        <v>155</v>
      </c>
      <c r="L31" s="149">
        <v>2279</v>
      </c>
      <c r="M31" s="314"/>
      <c r="N31" s="314"/>
    </row>
    <row r="32" spans="1:14" ht="14.25" customHeight="1">
      <c r="A32" s="336" t="s">
        <v>144</v>
      </c>
      <c r="B32" s="146">
        <v>17</v>
      </c>
      <c r="C32" s="147">
        <v>47903</v>
      </c>
      <c r="D32" s="147">
        <v>6920</v>
      </c>
      <c r="E32" s="147">
        <v>40983</v>
      </c>
      <c r="F32" s="147">
        <v>18437</v>
      </c>
      <c r="G32" s="147">
        <v>13754</v>
      </c>
      <c r="H32" s="147">
        <v>6937</v>
      </c>
      <c r="I32" s="147">
        <v>469</v>
      </c>
      <c r="J32" s="147">
        <v>355</v>
      </c>
      <c r="K32" s="147">
        <v>1386</v>
      </c>
      <c r="L32" s="147">
        <v>6565</v>
      </c>
      <c r="M32" s="314"/>
      <c r="N32" s="314"/>
    </row>
    <row r="33" spans="1:14" ht="14.25" customHeight="1">
      <c r="A33" s="337"/>
      <c r="B33" s="148"/>
      <c r="C33" s="149">
        <v>23762</v>
      </c>
      <c r="D33" s="149">
        <v>4072</v>
      </c>
      <c r="E33" s="149">
        <v>19690</v>
      </c>
      <c r="F33" s="149">
        <v>9710</v>
      </c>
      <c r="G33" s="149">
        <v>6310</v>
      </c>
      <c r="H33" s="149">
        <v>3282</v>
      </c>
      <c r="I33" s="149">
        <v>279</v>
      </c>
      <c r="J33" s="149">
        <v>93</v>
      </c>
      <c r="K33" s="149">
        <v>488</v>
      </c>
      <c r="L33" s="149">
        <v>3600</v>
      </c>
      <c r="M33" s="314"/>
      <c r="N33" s="314"/>
    </row>
    <row r="34" spans="1:14" ht="14.25" customHeight="1">
      <c r="A34" s="336" t="s">
        <v>145</v>
      </c>
      <c r="B34" s="146">
        <v>15</v>
      </c>
      <c r="C34" s="147">
        <v>34488</v>
      </c>
      <c r="D34" s="147">
        <v>6660</v>
      </c>
      <c r="E34" s="147">
        <v>27828</v>
      </c>
      <c r="F34" s="147">
        <v>12543</v>
      </c>
      <c r="G34" s="147">
        <v>7386</v>
      </c>
      <c r="H34" s="147">
        <v>2608</v>
      </c>
      <c r="I34" s="147">
        <v>1301</v>
      </c>
      <c r="J34" s="147">
        <v>105</v>
      </c>
      <c r="K34" s="147">
        <v>2946</v>
      </c>
      <c r="L34" s="147">
        <v>7599</v>
      </c>
      <c r="M34" s="314"/>
      <c r="N34" s="314"/>
    </row>
    <row r="35" spans="1:14" ht="14.25" customHeight="1">
      <c r="A35" s="337"/>
      <c r="B35" s="173"/>
      <c r="C35" s="174">
        <v>14808</v>
      </c>
      <c r="D35" s="174">
        <v>3784</v>
      </c>
      <c r="E35" s="174">
        <v>11024</v>
      </c>
      <c r="F35" s="174">
        <v>6160</v>
      </c>
      <c r="G35" s="174">
        <v>2633</v>
      </c>
      <c r="H35" s="174">
        <v>933</v>
      </c>
      <c r="I35" s="174">
        <v>592</v>
      </c>
      <c r="J35" s="174">
        <v>57</v>
      </c>
      <c r="K35" s="174">
        <v>860</v>
      </c>
      <c r="L35" s="174">
        <v>3573</v>
      </c>
      <c r="M35" s="314"/>
      <c r="N35" s="314"/>
    </row>
    <row r="36" spans="1:14" ht="14.25" customHeight="1">
      <c r="A36" s="347">
        <v>2018</v>
      </c>
      <c r="B36" s="150">
        <v>57</v>
      </c>
      <c r="C36" s="151">
        <v>141388</v>
      </c>
      <c r="D36" s="151">
        <v>28696</v>
      </c>
      <c r="E36" s="151">
        <v>112692</v>
      </c>
      <c r="F36" s="151">
        <v>59860</v>
      </c>
      <c r="G36" s="151">
        <v>27032</v>
      </c>
      <c r="H36" s="151">
        <v>12213</v>
      </c>
      <c r="I36" s="151">
        <v>3962</v>
      </c>
      <c r="J36" s="151">
        <v>1158</v>
      </c>
      <c r="K36" s="151">
        <v>7278</v>
      </c>
      <c r="L36" s="151">
        <v>29885</v>
      </c>
      <c r="M36" s="314"/>
      <c r="N36" s="314"/>
    </row>
    <row r="37" spans="1:14" ht="14.25" customHeight="1">
      <c r="A37" s="345"/>
      <c r="B37" s="148"/>
      <c r="C37" s="149">
        <v>63949</v>
      </c>
      <c r="D37" s="149">
        <v>14746</v>
      </c>
      <c r="E37" s="149">
        <v>49203</v>
      </c>
      <c r="F37" s="149">
        <v>28334</v>
      </c>
      <c r="G37" s="149">
        <v>11554</v>
      </c>
      <c r="H37" s="149">
        <v>5409</v>
      </c>
      <c r="I37" s="149">
        <v>1795</v>
      </c>
      <c r="J37" s="149">
        <v>397</v>
      </c>
      <c r="K37" s="149">
        <v>2386</v>
      </c>
      <c r="L37" s="149">
        <v>14074</v>
      </c>
      <c r="M37" s="314"/>
      <c r="N37" s="314"/>
    </row>
    <row r="38" spans="1:14" ht="14.25" customHeight="1">
      <c r="A38" s="336" t="s">
        <v>142</v>
      </c>
      <c r="B38" s="146">
        <v>11</v>
      </c>
      <c r="C38" s="147">
        <v>32909</v>
      </c>
      <c r="D38" s="147">
        <v>7227</v>
      </c>
      <c r="E38" s="147">
        <v>25682</v>
      </c>
      <c r="F38" s="147">
        <v>12744</v>
      </c>
      <c r="G38" s="147">
        <v>4141</v>
      </c>
      <c r="H38" s="147">
        <v>1924</v>
      </c>
      <c r="I38" s="147">
        <v>1434</v>
      </c>
      <c r="J38" s="147">
        <v>316</v>
      </c>
      <c r="K38" s="147">
        <v>2387</v>
      </c>
      <c r="L38" s="147">
        <v>9963</v>
      </c>
      <c r="M38" s="314"/>
      <c r="N38" s="314"/>
    </row>
    <row r="39" spans="1:14" ht="14.25" customHeight="1">
      <c r="A39" s="337"/>
      <c r="B39" s="148"/>
      <c r="C39" s="149">
        <v>12883</v>
      </c>
      <c r="D39" s="149">
        <v>3143</v>
      </c>
      <c r="E39" s="149">
        <v>9740</v>
      </c>
      <c r="F39" s="149">
        <v>5053</v>
      </c>
      <c r="G39" s="149">
        <v>1756</v>
      </c>
      <c r="H39" s="149">
        <v>767</v>
      </c>
      <c r="I39" s="149">
        <v>647</v>
      </c>
      <c r="J39" s="149">
        <v>122</v>
      </c>
      <c r="K39" s="149">
        <v>810</v>
      </c>
      <c r="L39" s="149">
        <v>3728</v>
      </c>
      <c r="M39" s="314"/>
      <c r="N39" s="314"/>
    </row>
    <row r="40" spans="1:14" ht="14.25" customHeight="1">
      <c r="A40" s="336" t="s">
        <v>143</v>
      </c>
      <c r="B40" s="146">
        <v>15</v>
      </c>
      <c r="C40" s="147">
        <v>27946</v>
      </c>
      <c r="D40" s="147">
        <v>8534</v>
      </c>
      <c r="E40" s="147">
        <v>19412</v>
      </c>
      <c r="F40" s="147">
        <v>16295</v>
      </c>
      <c r="G40" s="147">
        <v>3151</v>
      </c>
      <c r="H40" s="147">
        <v>1883</v>
      </c>
      <c r="I40" s="147">
        <v>907</v>
      </c>
      <c r="J40" s="147">
        <v>359</v>
      </c>
      <c r="K40" s="147">
        <v>534</v>
      </c>
      <c r="L40" s="147">
        <v>4817</v>
      </c>
      <c r="M40" s="314"/>
      <c r="N40" s="314"/>
    </row>
    <row r="41" spans="1:14" ht="14.25" customHeight="1">
      <c r="A41" s="337"/>
      <c r="B41" s="148"/>
      <c r="C41" s="149">
        <v>12064</v>
      </c>
      <c r="D41" s="149">
        <v>3961</v>
      </c>
      <c r="E41" s="149">
        <v>8103</v>
      </c>
      <c r="F41" s="149">
        <v>7272</v>
      </c>
      <c r="G41" s="149">
        <v>1078</v>
      </c>
      <c r="H41" s="149">
        <v>864</v>
      </c>
      <c r="I41" s="149">
        <v>344</v>
      </c>
      <c r="J41" s="149">
        <v>108</v>
      </c>
      <c r="K41" s="149">
        <v>124</v>
      </c>
      <c r="L41" s="149">
        <v>2274</v>
      </c>
      <c r="M41" s="314"/>
      <c r="N41" s="314"/>
    </row>
    <row r="42" spans="1:14" ht="14.25" customHeight="1">
      <c r="A42" s="336" t="s">
        <v>144</v>
      </c>
      <c r="B42" s="146">
        <v>17</v>
      </c>
      <c r="C42" s="147">
        <v>46590</v>
      </c>
      <c r="D42" s="147">
        <v>6297</v>
      </c>
      <c r="E42" s="147">
        <v>40293</v>
      </c>
      <c r="F42" s="147">
        <v>19087</v>
      </c>
      <c r="G42" s="147">
        <v>12419</v>
      </c>
      <c r="H42" s="147">
        <v>5770</v>
      </c>
      <c r="I42" s="147">
        <v>395</v>
      </c>
      <c r="J42" s="147">
        <v>375</v>
      </c>
      <c r="K42" s="147">
        <v>1404</v>
      </c>
      <c r="L42" s="147">
        <v>7140</v>
      </c>
      <c r="M42" s="314"/>
      <c r="N42" s="314"/>
    </row>
    <row r="43" spans="1:14" ht="14.25" customHeight="1">
      <c r="A43" s="337"/>
      <c r="B43" s="148"/>
      <c r="C43" s="149">
        <v>24919</v>
      </c>
      <c r="D43" s="149">
        <v>3934</v>
      </c>
      <c r="E43" s="149">
        <v>20985</v>
      </c>
      <c r="F43" s="149">
        <v>10587</v>
      </c>
      <c r="G43" s="149">
        <v>6312</v>
      </c>
      <c r="H43" s="149">
        <v>2795</v>
      </c>
      <c r="I43" s="149">
        <v>235</v>
      </c>
      <c r="J43" s="149">
        <v>117</v>
      </c>
      <c r="K43" s="149">
        <v>686</v>
      </c>
      <c r="L43" s="149">
        <v>4187</v>
      </c>
      <c r="M43" s="314"/>
      <c r="N43" s="314"/>
    </row>
    <row r="44" spans="1:14" ht="14.25" customHeight="1">
      <c r="A44" s="336" t="s">
        <v>145</v>
      </c>
      <c r="B44" s="146">
        <v>14</v>
      </c>
      <c r="C44" s="147">
        <v>33943</v>
      </c>
      <c r="D44" s="147">
        <v>6638</v>
      </c>
      <c r="E44" s="147">
        <v>27305</v>
      </c>
      <c r="F44" s="147">
        <v>11734</v>
      </c>
      <c r="G44" s="147">
        <v>7321</v>
      </c>
      <c r="H44" s="147">
        <v>2636</v>
      </c>
      <c r="I44" s="147">
        <v>1226</v>
      </c>
      <c r="J44" s="147">
        <v>108</v>
      </c>
      <c r="K44" s="147">
        <v>2953</v>
      </c>
      <c r="L44" s="147">
        <v>7965</v>
      </c>
      <c r="M44" s="314"/>
      <c r="N44" s="314"/>
    </row>
    <row r="45" spans="1:14" ht="14.25" customHeight="1">
      <c r="A45" s="337"/>
      <c r="B45" s="173"/>
      <c r="C45" s="174">
        <v>14083</v>
      </c>
      <c r="D45" s="174">
        <v>3708</v>
      </c>
      <c r="E45" s="174">
        <v>10375</v>
      </c>
      <c r="F45" s="174">
        <v>5422</v>
      </c>
      <c r="G45" s="174">
        <v>2408</v>
      </c>
      <c r="H45" s="174">
        <v>983</v>
      </c>
      <c r="I45" s="174">
        <v>569</v>
      </c>
      <c r="J45" s="174">
        <v>50</v>
      </c>
      <c r="K45" s="174">
        <v>766</v>
      </c>
      <c r="L45" s="174">
        <v>3885</v>
      </c>
      <c r="M45" s="314"/>
      <c r="N45" s="314"/>
    </row>
    <row r="46" spans="1:14" ht="14.25" customHeight="1">
      <c r="A46" s="347">
        <v>2019</v>
      </c>
      <c r="B46" s="150">
        <v>55</v>
      </c>
      <c r="C46" s="151">
        <v>135044</v>
      </c>
      <c r="D46" s="151">
        <v>28167</v>
      </c>
      <c r="E46" s="151">
        <v>106877</v>
      </c>
      <c r="F46" s="151">
        <v>57870</v>
      </c>
      <c r="G46" s="151">
        <v>24710</v>
      </c>
      <c r="H46" s="151">
        <v>12283</v>
      </c>
      <c r="I46" s="151">
        <v>3885</v>
      </c>
      <c r="J46" s="151">
        <v>1114</v>
      </c>
      <c r="K46" s="151">
        <v>7013</v>
      </c>
      <c r="L46" s="151">
        <v>28169</v>
      </c>
      <c r="M46" s="314"/>
      <c r="N46" s="314"/>
    </row>
    <row r="47" spans="1:14" ht="14.25" customHeight="1">
      <c r="A47" s="345"/>
      <c r="B47" s="148"/>
      <c r="C47" s="149">
        <v>61634</v>
      </c>
      <c r="D47" s="149">
        <v>14451</v>
      </c>
      <c r="E47" s="149">
        <v>47183</v>
      </c>
      <c r="F47" s="149">
        <v>27907</v>
      </c>
      <c r="G47" s="149">
        <v>10326</v>
      </c>
      <c r="H47" s="149">
        <v>5348</v>
      </c>
      <c r="I47" s="149">
        <v>1710</v>
      </c>
      <c r="J47" s="149">
        <v>376</v>
      </c>
      <c r="K47" s="149">
        <v>2395</v>
      </c>
      <c r="L47" s="149">
        <v>13572</v>
      </c>
      <c r="M47" s="314"/>
      <c r="N47" s="314"/>
    </row>
    <row r="48" spans="1:14" ht="14.25" customHeight="1">
      <c r="A48" s="336" t="s">
        <v>142</v>
      </c>
      <c r="B48" s="146">
        <v>11</v>
      </c>
      <c r="C48" s="147">
        <v>29694</v>
      </c>
      <c r="D48" s="147">
        <v>6628</v>
      </c>
      <c r="E48" s="147">
        <v>23066</v>
      </c>
      <c r="F48" s="147">
        <v>11679</v>
      </c>
      <c r="G48" s="147">
        <v>3727</v>
      </c>
      <c r="H48" s="147">
        <v>1961</v>
      </c>
      <c r="I48" s="147">
        <v>1315</v>
      </c>
      <c r="J48" s="147">
        <v>262</v>
      </c>
      <c r="K48" s="147">
        <v>2038</v>
      </c>
      <c r="L48" s="147">
        <v>8712</v>
      </c>
      <c r="M48" s="314"/>
      <c r="N48" s="314"/>
    </row>
    <row r="49" spans="1:14" ht="14.25" customHeight="1">
      <c r="A49" s="337"/>
      <c r="B49" s="148"/>
      <c r="C49" s="149">
        <v>11651</v>
      </c>
      <c r="D49" s="149">
        <v>2866</v>
      </c>
      <c r="E49" s="149">
        <v>8785</v>
      </c>
      <c r="F49" s="149">
        <v>4628</v>
      </c>
      <c r="G49" s="149">
        <v>1609</v>
      </c>
      <c r="H49" s="149">
        <v>790</v>
      </c>
      <c r="I49" s="149">
        <v>551</v>
      </c>
      <c r="J49" s="149">
        <v>83</v>
      </c>
      <c r="K49" s="149">
        <v>719</v>
      </c>
      <c r="L49" s="149">
        <v>3271</v>
      </c>
      <c r="M49" s="314"/>
      <c r="N49" s="314"/>
    </row>
    <row r="50" spans="1:14" ht="14.25" customHeight="1">
      <c r="A50" s="336" t="s">
        <v>143</v>
      </c>
      <c r="B50" s="146">
        <v>13</v>
      </c>
      <c r="C50" s="147">
        <v>27396</v>
      </c>
      <c r="D50" s="147">
        <v>8503</v>
      </c>
      <c r="E50" s="147">
        <v>18893</v>
      </c>
      <c r="F50" s="147">
        <v>16320</v>
      </c>
      <c r="G50" s="147">
        <v>2850</v>
      </c>
      <c r="H50" s="147">
        <v>1778</v>
      </c>
      <c r="I50" s="147">
        <v>948</v>
      </c>
      <c r="J50" s="147">
        <v>323</v>
      </c>
      <c r="K50" s="147">
        <v>489</v>
      </c>
      <c r="L50" s="147">
        <v>4688</v>
      </c>
      <c r="M50" s="314"/>
      <c r="N50" s="314"/>
    </row>
    <row r="51" spans="1:14" ht="14.25" customHeight="1">
      <c r="A51" s="337"/>
      <c r="B51" s="148"/>
      <c r="C51" s="149">
        <v>11997</v>
      </c>
      <c r="D51" s="149">
        <v>3919</v>
      </c>
      <c r="E51" s="149">
        <v>8078</v>
      </c>
      <c r="F51" s="149">
        <v>7290</v>
      </c>
      <c r="G51" s="149">
        <v>1022</v>
      </c>
      <c r="H51" s="149">
        <v>799</v>
      </c>
      <c r="I51" s="149">
        <v>305</v>
      </c>
      <c r="J51" s="149">
        <v>105</v>
      </c>
      <c r="K51" s="149">
        <v>131</v>
      </c>
      <c r="L51" s="149">
        <v>2345</v>
      </c>
      <c r="M51" s="314"/>
      <c r="N51" s="314"/>
    </row>
    <row r="52" spans="1:14" ht="14.25" customHeight="1">
      <c r="A52" s="336" t="s">
        <v>144</v>
      </c>
      <c r="B52" s="146">
        <v>17</v>
      </c>
      <c r="C52" s="147">
        <v>44488</v>
      </c>
      <c r="D52" s="147">
        <v>6468</v>
      </c>
      <c r="E52" s="147">
        <v>38020</v>
      </c>
      <c r="F52" s="147">
        <v>18430</v>
      </c>
      <c r="G52" s="147">
        <v>11145</v>
      </c>
      <c r="H52" s="147">
        <v>5860</v>
      </c>
      <c r="I52" s="147">
        <v>376</v>
      </c>
      <c r="J52" s="147">
        <v>414</v>
      </c>
      <c r="K52" s="147">
        <v>1501</v>
      </c>
      <c r="L52" s="147">
        <v>6762</v>
      </c>
      <c r="M52" s="314"/>
      <c r="N52" s="314"/>
    </row>
    <row r="53" spans="1:14" ht="14.25" customHeight="1">
      <c r="A53" s="337"/>
      <c r="B53" s="148"/>
      <c r="C53" s="149">
        <v>24162</v>
      </c>
      <c r="D53" s="149">
        <v>4046</v>
      </c>
      <c r="E53" s="149">
        <v>20116</v>
      </c>
      <c r="F53" s="149">
        <v>10726</v>
      </c>
      <c r="G53" s="149">
        <v>5385</v>
      </c>
      <c r="H53" s="149">
        <v>2728</v>
      </c>
      <c r="I53" s="149">
        <v>268</v>
      </c>
      <c r="J53" s="149">
        <v>127</v>
      </c>
      <c r="K53" s="149">
        <v>751</v>
      </c>
      <c r="L53" s="149">
        <v>4177</v>
      </c>
      <c r="M53" s="314"/>
      <c r="N53" s="314"/>
    </row>
    <row r="54" spans="1:14" ht="14.25" customHeight="1">
      <c r="A54" s="336" t="s">
        <v>145</v>
      </c>
      <c r="B54" s="146">
        <v>14</v>
      </c>
      <c r="C54" s="147">
        <v>33466</v>
      </c>
      <c r="D54" s="147">
        <v>6568</v>
      </c>
      <c r="E54" s="147">
        <v>26898</v>
      </c>
      <c r="F54" s="147">
        <v>11441</v>
      </c>
      <c r="G54" s="147">
        <v>6988</v>
      </c>
      <c r="H54" s="147">
        <v>2684</v>
      </c>
      <c r="I54" s="147">
        <v>1246</v>
      </c>
      <c r="J54" s="147">
        <v>115</v>
      </c>
      <c r="K54" s="147">
        <v>2985</v>
      </c>
      <c r="L54" s="147">
        <v>8007</v>
      </c>
      <c r="M54" s="314"/>
      <c r="N54" s="314"/>
    </row>
    <row r="55" spans="1:14" ht="14.25" customHeight="1">
      <c r="A55" s="346"/>
      <c r="B55" s="148"/>
      <c r="C55" s="149">
        <v>13824</v>
      </c>
      <c r="D55" s="149">
        <v>3620</v>
      </c>
      <c r="E55" s="149">
        <v>10204</v>
      </c>
      <c r="F55" s="149">
        <v>5263</v>
      </c>
      <c r="G55" s="149">
        <v>2310</v>
      </c>
      <c r="H55" s="149">
        <v>1031</v>
      </c>
      <c r="I55" s="149">
        <v>586</v>
      </c>
      <c r="J55" s="149">
        <v>61</v>
      </c>
      <c r="K55" s="149">
        <v>794</v>
      </c>
      <c r="L55" s="149">
        <v>3779</v>
      </c>
      <c r="M55" s="314"/>
      <c r="N55" s="314"/>
    </row>
    <row r="56" spans="1:14" ht="14.25" customHeight="1">
      <c r="A56" s="347">
        <v>2020</v>
      </c>
      <c r="B56" s="150">
        <v>53</v>
      </c>
      <c r="C56" s="151">
        <v>91430</v>
      </c>
      <c r="D56" s="151">
        <v>23541</v>
      </c>
      <c r="E56" s="151">
        <v>67889</v>
      </c>
      <c r="F56" s="151">
        <v>41385</v>
      </c>
      <c r="G56" s="151">
        <v>10857</v>
      </c>
      <c r="H56" s="151">
        <v>9549</v>
      </c>
      <c r="I56" s="151">
        <v>3347</v>
      </c>
      <c r="J56" s="151">
        <v>782</v>
      </c>
      <c r="K56" s="151">
        <v>3846</v>
      </c>
      <c r="L56" s="151">
        <v>21664</v>
      </c>
      <c r="M56" s="314"/>
      <c r="N56" s="314"/>
    </row>
    <row r="57" spans="1:14" ht="14.25" customHeight="1">
      <c r="A57" s="345"/>
      <c r="B57" s="148"/>
      <c r="C57" s="149">
        <v>45262</v>
      </c>
      <c r="D57" s="149">
        <v>12337</v>
      </c>
      <c r="E57" s="149">
        <v>32925</v>
      </c>
      <c r="F57" s="149">
        <v>20586</v>
      </c>
      <c r="G57" s="149">
        <v>5212</v>
      </c>
      <c r="H57" s="149">
        <v>4518</v>
      </c>
      <c r="I57" s="149">
        <v>1450</v>
      </c>
      <c r="J57" s="149">
        <v>292</v>
      </c>
      <c r="K57" s="149">
        <v>1552</v>
      </c>
      <c r="L57" s="149">
        <v>11652</v>
      </c>
      <c r="M57" s="314"/>
      <c r="N57" s="314"/>
    </row>
    <row r="58" spans="1:14" ht="14.25" customHeight="1">
      <c r="A58" s="336" t="s">
        <v>142</v>
      </c>
      <c r="B58" s="146">
        <v>10</v>
      </c>
      <c r="C58" s="147">
        <v>20121</v>
      </c>
      <c r="D58" s="147">
        <v>5445</v>
      </c>
      <c r="E58" s="147">
        <v>14676</v>
      </c>
      <c r="F58" s="147">
        <v>8226</v>
      </c>
      <c r="G58" s="147">
        <v>1784</v>
      </c>
      <c r="H58" s="147">
        <v>1511</v>
      </c>
      <c r="I58" s="147">
        <v>987</v>
      </c>
      <c r="J58" s="147">
        <v>217</v>
      </c>
      <c r="K58" s="147">
        <v>1198</v>
      </c>
      <c r="L58" s="147">
        <v>6198</v>
      </c>
      <c r="M58" s="314"/>
      <c r="N58" s="314"/>
    </row>
    <row r="59" spans="1:14" ht="14.25" customHeight="1">
      <c r="A59" s="337"/>
      <c r="B59" s="148"/>
      <c r="C59" s="149">
        <v>8658</v>
      </c>
      <c r="D59" s="149">
        <v>2451</v>
      </c>
      <c r="E59" s="149">
        <v>6207</v>
      </c>
      <c r="F59" s="149">
        <v>3398</v>
      </c>
      <c r="G59" s="149">
        <v>845</v>
      </c>
      <c r="H59" s="149">
        <v>713</v>
      </c>
      <c r="I59" s="149">
        <v>444</v>
      </c>
      <c r="J59" s="149">
        <v>71</v>
      </c>
      <c r="K59" s="149">
        <v>477</v>
      </c>
      <c r="L59" s="149">
        <v>2710</v>
      </c>
      <c r="M59" s="314"/>
      <c r="N59" s="314"/>
    </row>
    <row r="60" spans="1:14" ht="14.25" customHeight="1">
      <c r="A60" s="336" t="s">
        <v>143</v>
      </c>
      <c r="B60" s="146">
        <v>13</v>
      </c>
      <c r="C60" s="147">
        <v>21237</v>
      </c>
      <c r="D60" s="147">
        <v>7566</v>
      </c>
      <c r="E60" s="147">
        <v>13671</v>
      </c>
      <c r="F60" s="147">
        <v>13474</v>
      </c>
      <c r="G60" s="147">
        <v>1294</v>
      </c>
      <c r="H60" s="147">
        <v>1891</v>
      </c>
      <c r="I60" s="147">
        <v>732</v>
      </c>
      <c r="J60" s="147">
        <v>267</v>
      </c>
      <c r="K60" s="147">
        <v>243</v>
      </c>
      <c r="L60" s="147">
        <v>3336</v>
      </c>
      <c r="M60" s="314"/>
      <c r="N60" s="314"/>
    </row>
    <row r="61" spans="1:14" ht="14.25" customHeight="1">
      <c r="A61" s="337"/>
      <c r="B61" s="148"/>
      <c r="C61" s="149">
        <v>9116</v>
      </c>
      <c r="D61" s="149">
        <v>3316</v>
      </c>
      <c r="E61" s="149">
        <v>5800</v>
      </c>
      <c r="F61" s="149">
        <v>5655</v>
      </c>
      <c r="G61" s="149">
        <v>509</v>
      </c>
      <c r="H61" s="149">
        <v>798</v>
      </c>
      <c r="I61" s="149">
        <v>180</v>
      </c>
      <c r="J61" s="149">
        <v>90</v>
      </c>
      <c r="K61" s="149">
        <v>68</v>
      </c>
      <c r="L61" s="149">
        <v>1816</v>
      </c>
      <c r="M61" s="314"/>
      <c r="N61" s="314"/>
    </row>
    <row r="62" spans="1:14" ht="14.25" customHeight="1">
      <c r="A62" s="336" t="s">
        <v>144</v>
      </c>
      <c r="B62" s="146">
        <v>16</v>
      </c>
      <c r="C62" s="147">
        <v>28383</v>
      </c>
      <c r="D62" s="147">
        <v>5108</v>
      </c>
      <c r="E62" s="147">
        <v>23275</v>
      </c>
      <c r="F62" s="147">
        <v>12829</v>
      </c>
      <c r="G62" s="147">
        <v>4265</v>
      </c>
      <c r="H62" s="147">
        <v>4143</v>
      </c>
      <c r="I62" s="147">
        <v>297</v>
      </c>
      <c r="J62" s="147">
        <v>238</v>
      </c>
      <c r="K62" s="147">
        <v>827</v>
      </c>
      <c r="L62" s="147">
        <v>5784</v>
      </c>
      <c r="M62" s="314"/>
      <c r="N62" s="314"/>
    </row>
    <row r="63" spans="1:14" ht="14.25" customHeight="1">
      <c r="A63" s="337"/>
      <c r="B63" s="148"/>
      <c r="C63" s="149">
        <v>16707</v>
      </c>
      <c r="D63" s="149">
        <v>3310</v>
      </c>
      <c r="E63" s="149">
        <v>13397</v>
      </c>
      <c r="F63" s="149">
        <v>7876</v>
      </c>
      <c r="G63" s="149">
        <v>2317</v>
      </c>
      <c r="H63" s="149">
        <v>2131</v>
      </c>
      <c r="I63" s="149">
        <v>204</v>
      </c>
      <c r="J63" s="149">
        <v>93</v>
      </c>
      <c r="K63" s="149">
        <v>482</v>
      </c>
      <c r="L63" s="149">
        <v>3604</v>
      </c>
      <c r="M63" s="314"/>
      <c r="N63" s="314"/>
    </row>
    <row r="64" spans="1:14" ht="14.25" customHeight="1">
      <c r="A64" s="336" t="s">
        <v>145</v>
      </c>
      <c r="B64" s="146">
        <v>14</v>
      </c>
      <c r="C64" s="147">
        <v>21689</v>
      </c>
      <c r="D64" s="147">
        <v>5422</v>
      </c>
      <c r="E64" s="147">
        <v>16267</v>
      </c>
      <c r="F64" s="147">
        <v>6856</v>
      </c>
      <c r="G64" s="147">
        <v>3514</v>
      </c>
      <c r="H64" s="147">
        <v>2004</v>
      </c>
      <c r="I64" s="147">
        <v>1331</v>
      </c>
      <c r="J64" s="147">
        <v>60</v>
      </c>
      <c r="K64" s="147">
        <v>1578</v>
      </c>
      <c r="L64" s="147">
        <v>6346</v>
      </c>
      <c r="M64" s="314"/>
      <c r="N64" s="314"/>
    </row>
    <row r="65" spans="1:14" ht="14.25" customHeight="1">
      <c r="A65" s="337"/>
      <c r="B65" s="173"/>
      <c r="C65" s="174">
        <v>10781</v>
      </c>
      <c r="D65" s="174">
        <v>3260</v>
      </c>
      <c r="E65" s="174">
        <v>7521</v>
      </c>
      <c r="F65" s="174">
        <v>3657</v>
      </c>
      <c r="G65" s="174">
        <v>1541</v>
      </c>
      <c r="H65" s="174">
        <v>876</v>
      </c>
      <c r="I65" s="174">
        <v>622</v>
      </c>
      <c r="J65" s="174">
        <v>38</v>
      </c>
      <c r="K65" s="174">
        <v>525</v>
      </c>
      <c r="L65" s="174">
        <v>3522</v>
      </c>
      <c r="M65" s="314"/>
      <c r="N65" s="314"/>
    </row>
    <row r="66" spans="1:14" ht="14.25" customHeight="1">
      <c r="A66" s="347">
        <v>2021</v>
      </c>
      <c r="B66" s="150">
        <v>53</v>
      </c>
      <c r="C66" s="151">
        <v>96464</v>
      </c>
      <c r="D66" s="151">
        <v>23972</v>
      </c>
      <c r="E66" s="151">
        <v>72492</v>
      </c>
      <c r="F66" s="151">
        <v>44306</v>
      </c>
      <c r="G66" s="151">
        <v>15129</v>
      </c>
      <c r="H66" s="151">
        <v>9292</v>
      </c>
      <c r="I66" s="151">
        <v>3188</v>
      </c>
      <c r="J66" s="151">
        <v>758</v>
      </c>
      <c r="K66" s="151">
        <v>3171</v>
      </c>
      <c r="L66" s="151">
        <v>20620</v>
      </c>
      <c r="M66" s="314"/>
      <c r="N66" s="314"/>
    </row>
    <row r="67" spans="1:14" ht="14.25" customHeight="1">
      <c r="A67" s="345"/>
      <c r="B67" s="148"/>
      <c r="C67" s="149">
        <v>44953</v>
      </c>
      <c r="D67" s="149">
        <v>11769</v>
      </c>
      <c r="E67" s="149">
        <v>33184</v>
      </c>
      <c r="F67" s="149">
        <v>21121</v>
      </c>
      <c r="G67" s="149">
        <v>7233</v>
      </c>
      <c r="H67" s="149">
        <v>4116</v>
      </c>
      <c r="I67" s="149">
        <v>1336</v>
      </c>
      <c r="J67" s="149">
        <v>240</v>
      </c>
      <c r="K67" s="149">
        <v>1302</v>
      </c>
      <c r="L67" s="149">
        <v>9605</v>
      </c>
      <c r="M67" s="314"/>
      <c r="N67" s="314"/>
    </row>
    <row r="68" spans="1:14" ht="14.25" customHeight="1">
      <c r="A68" s="336" t="s">
        <v>142</v>
      </c>
      <c r="B68" s="146">
        <v>10</v>
      </c>
      <c r="C68" s="147">
        <v>24088</v>
      </c>
      <c r="D68" s="147">
        <v>6451</v>
      </c>
      <c r="E68" s="147">
        <v>17637</v>
      </c>
      <c r="F68" s="147">
        <v>9725</v>
      </c>
      <c r="G68" s="147">
        <v>2851</v>
      </c>
      <c r="H68" s="147">
        <v>1566</v>
      </c>
      <c r="I68" s="147">
        <v>1032</v>
      </c>
      <c r="J68" s="147">
        <v>252</v>
      </c>
      <c r="K68" s="147">
        <v>1207</v>
      </c>
      <c r="L68" s="147">
        <v>7455</v>
      </c>
      <c r="M68" s="314"/>
      <c r="N68" s="314"/>
    </row>
    <row r="69" spans="1:14" ht="14.25" customHeight="1">
      <c r="A69" s="337"/>
      <c r="B69" s="148"/>
      <c r="C69" s="149">
        <v>9997</v>
      </c>
      <c r="D69" s="149">
        <v>2752</v>
      </c>
      <c r="E69" s="149">
        <v>7245</v>
      </c>
      <c r="F69" s="149">
        <v>4154</v>
      </c>
      <c r="G69" s="149">
        <v>1413</v>
      </c>
      <c r="H69" s="149">
        <v>692</v>
      </c>
      <c r="I69" s="149">
        <v>468</v>
      </c>
      <c r="J69" s="149">
        <v>91</v>
      </c>
      <c r="K69" s="149">
        <v>431</v>
      </c>
      <c r="L69" s="149">
        <v>2748</v>
      </c>
      <c r="M69" s="314"/>
      <c r="N69" s="314"/>
    </row>
    <row r="70" spans="1:14" ht="14.25" customHeight="1">
      <c r="A70" s="336" t="s">
        <v>143</v>
      </c>
      <c r="B70" s="146">
        <v>13</v>
      </c>
      <c r="C70" s="147">
        <v>22295</v>
      </c>
      <c r="D70" s="147">
        <v>7677</v>
      </c>
      <c r="E70" s="147">
        <v>14618</v>
      </c>
      <c r="F70" s="147">
        <v>14254</v>
      </c>
      <c r="G70" s="147">
        <v>1736</v>
      </c>
      <c r="H70" s="147">
        <v>1892</v>
      </c>
      <c r="I70" s="147">
        <v>758</v>
      </c>
      <c r="J70" s="147">
        <v>252</v>
      </c>
      <c r="K70" s="147">
        <v>271</v>
      </c>
      <c r="L70" s="147">
        <v>3132</v>
      </c>
      <c r="M70" s="314"/>
      <c r="N70" s="314"/>
    </row>
    <row r="71" spans="1:14" ht="14.25" customHeight="1">
      <c r="A71" s="337"/>
      <c r="B71" s="148"/>
      <c r="C71" s="149">
        <v>8991</v>
      </c>
      <c r="D71" s="149">
        <v>3128</v>
      </c>
      <c r="E71" s="149">
        <v>5863</v>
      </c>
      <c r="F71" s="149">
        <v>5655</v>
      </c>
      <c r="G71" s="149">
        <v>611</v>
      </c>
      <c r="H71" s="149">
        <v>762</v>
      </c>
      <c r="I71" s="149">
        <v>156</v>
      </c>
      <c r="J71" s="149">
        <v>62</v>
      </c>
      <c r="K71" s="149">
        <v>86</v>
      </c>
      <c r="L71" s="149">
        <v>1659</v>
      </c>
      <c r="M71" s="314"/>
      <c r="N71" s="314"/>
    </row>
    <row r="72" spans="1:14" ht="14.25" customHeight="1">
      <c r="A72" s="336" t="s">
        <v>144</v>
      </c>
      <c r="B72" s="146">
        <v>16</v>
      </c>
      <c r="C72" s="147">
        <v>29833</v>
      </c>
      <c r="D72" s="147">
        <v>4566</v>
      </c>
      <c r="E72" s="147">
        <v>25267</v>
      </c>
      <c r="F72" s="147">
        <v>13972</v>
      </c>
      <c r="G72" s="147">
        <v>6197</v>
      </c>
      <c r="H72" s="147">
        <v>3721</v>
      </c>
      <c r="I72" s="147">
        <v>180</v>
      </c>
      <c r="J72" s="147">
        <v>206</v>
      </c>
      <c r="K72" s="147">
        <v>862</v>
      </c>
      <c r="L72" s="147">
        <v>4695</v>
      </c>
      <c r="M72" s="314"/>
      <c r="N72" s="314"/>
    </row>
    <row r="73" spans="1:14" ht="14.25" customHeight="1">
      <c r="A73" s="337"/>
      <c r="B73" s="148"/>
      <c r="C73" s="149">
        <v>15797</v>
      </c>
      <c r="D73" s="149">
        <v>2720</v>
      </c>
      <c r="E73" s="149">
        <v>13077</v>
      </c>
      <c r="F73" s="149">
        <v>7972</v>
      </c>
      <c r="G73" s="149">
        <v>3192</v>
      </c>
      <c r="H73" s="149">
        <v>1784</v>
      </c>
      <c r="I73" s="149">
        <v>88</v>
      </c>
      <c r="J73" s="149">
        <v>61</v>
      </c>
      <c r="K73" s="149">
        <v>397</v>
      </c>
      <c r="L73" s="149">
        <v>2303</v>
      </c>
      <c r="M73" s="314"/>
      <c r="N73" s="314"/>
    </row>
    <row r="74" spans="1:14" ht="14.25" customHeight="1">
      <c r="A74" s="336" t="s">
        <v>145</v>
      </c>
      <c r="B74" s="146">
        <v>14</v>
      </c>
      <c r="C74" s="147">
        <v>20248</v>
      </c>
      <c r="D74" s="147">
        <v>5278</v>
      </c>
      <c r="E74" s="147">
        <v>14970</v>
      </c>
      <c r="F74" s="147">
        <v>6355</v>
      </c>
      <c r="G74" s="147">
        <v>4345</v>
      </c>
      <c r="H74" s="147">
        <v>2113</v>
      </c>
      <c r="I74" s="147">
        <v>1218</v>
      </c>
      <c r="J74" s="147">
        <v>48</v>
      </c>
      <c r="K74" s="147">
        <v>831</v>
      </c>
      <c r="L74" s="147">
        <v>5338</v>
      </c>
      <c r="M74" s="314"/>
      <c r="N74" s="314"/>
    </row>
    <row r="75" spans="1:14" ht="14.25" customHeight="1">
      <c r="A75" s="337"/>
      <c r="B75" s="173"/>
      <c r="C75" s="174">
        <v>10168</v>
      </c>
      <c r="D75" s="174">
        <v>3169</v>
      </c>
      <c r="E75" s="174">
        <v>6999</v>
      </c>
      <c r="F75" s="174">
        <v>3340</v>
      </c>
      <c r="G75" s="174">
        <v>2017</v>
      </c>
      <c r="H75" s="174">
        <v>878</v>
      </c>
      <c r="I75" s="174">
        <v>624</v>
      </c>
      <c r="J75" s="174">
        <v>26</v>
      </c>
      <c r="K75" s="174">
        <v>388</v>
      </c>
      <c r="L75" s="174">
        <v>2895</v>
      </c>
      <c r="M75" s="314"/>
      <c r="N75" s="314"/>
    </row>
    <row r="76" spans="1:14" ht="14.25" customHeight="1">
      <c r="A76" s="344">
        <v>2022</v>
      </c>
      <c r="B76" s="146">
        <v>53</v>
      </c>
      <c r="C76" s="147">
        <v>123809</v>
      </c>
      <c r="D76" s="147">
        <v>27471</v>
      </c>
      <c r="E76" s="147">
        <v>96338</v>
      </c>
      <c r="F76" s="147">
        <v>56135</v>
      </c>
      <c r="G76" s="147">
        <v>22180</v>
      </c>
      <c r="H76" s="147">
        <v>12459</v>
      </c>
      <c r="I76" s="147">
        <v>3266</v>
      </c>
      <c r="J76" s="147">
        <v>814</v>
      </c>
      <c r="K76" s="147">
        <v>4263</v>
      </c>
      <c r="L76" s="147">
        <v>24692</v>
      </c>
      <c r="M76" s="314"/>
      <c r="N76" s="314"/>
    </row>
    <row r="77" spans="1:14" ht="14.25" customHeight="1">
      <c r="A77" s="345"/>
      <c r="B77" s="148"/>
      <c r="C77" s="149">
        <v>57385</v>
      </c>
      <c r="D77" s="149">
        <v>13126</v>
      </c>
      <c r="E77" s="149">
        <v>44259</v>
      </c>
      <c r="F77" s="149">
        <v>26598</v>
      </c>
      <c r="G77" s="149">
        <v>11101</v>
      </c>
      <c r="H77" s="149">
        <v>5798</v>
      </c>
      <c r="I77" s="149">
        <v>1419</v>
      </c>
      <c r="J77" s="149">
        <v>257</v>
      </c>
      <c r="K77" s="149">
        <v>1635</v>
      </c>
      <c r="L77" s="149">
        <v>10577</v>
      </c>
      <c r="M77" s="314"/>
      <c r="N77" s="314"/>
    </row>
    <row r="78" spans="1:14" ht="14.25" customHeight="1">
      <c r="A78" s="336" t="s">
        <v>142</v>
      </c>
      <c r="B78" s="146">
        <v>10</v>
      </c>
      <c r="C78" s="147">
        <v>26716</v>
      </c>
      <c r="D78" s="147">
        <v>7016</v>
      </c>
      <c r="E78" s="147">
        <v>19700</v>
      </c>
      <c r="F78" s="147">
        <v>10572</v>
      </c>
      <c r="G78" s="147">
        <v>3858</v>
      </c>
      <c r="H78" s="147">
        <v>1568</v>
      </c>
      <c r="I78" s="147">
        <v>1042</v>
      </c>
      <c r="J78" s="147">
        <v>262</v>
      </c>
      <c r="K78" s="147">
        <v>1190</v>
      </c>
      <c r="L78" s="147">
        <v>8224</v>
      </c>
      <c r="M78" s="314"/>
      <c r="N78" s="314"/>
    </row>
    <row r="79" spans="1:14" ht="14.25" customHeight="1">
      <c r="A79" s="337"/>
      <c r="B79" s="148"/>
      <c r="C79" s="149">
        <v>10003</v>
      </c>
      <c r="D79" s="149">
        <v>2674</v>
      </c>
      <c r="E79" s="149">
        <v>7329</v>
      </c>
      <c r="F79" s="149">
        <v>4092</v>
      </c>
      <c r="G79" s="149">
        <v>1587</v>
      </c>
      <c r="H79" s="149">
        <v>678</v>
      </c>
      <c r="I79" s="149">
        <v>411</v>
      </c>
      <c r="J79" s="149">
        <v>77</v>
      </c>
      <c r="K79" s="149">
        <v>407</v>
      </c>
      <c r="L79" s="149">
        <v>2751</v>
      </c>
      <c r="M79" s="314"/>
      <c r="N79" s="314"/>
    </row>
    <row r="80" spans="1:14" ht="14.25" customHeight="1">
      <c r="A80" s="336" t="s">
        <v>143</v>
      </c>
      <c r="B80" s="146">
        <v>13</v>
      </c>
      <c r="C80" s="147">
        <v>25125</v>
      </c>
      <c r="D80" s="147">
        <v>8217</v>
      </c>
      <c r="E80" s="147">
        <v>16908</v>
      </c>
      <c r="F80" s="147">
        <v>15482</v>
      </c>
      <c r="G80" s="147">
        <v>1992</v>
      </c>
      <c r="H80" s="147">
        <v>2289</v>
      </c>
      <c r="I80" s="147">
        <v>862</v>
      </c>
      <c r="J80" s="147">
        <v>278</v>
      </c>
      <c r="K80" s="147">
        <v>282</v>
      </c>
      <c r="L80" s="147">
        <v>3940</v>
      </c>
      <c r="M80" s="314"/>
      <c r="N80" s="314"/>
    </row>
    <row r="81" spans="1:14" ht="14.25" customHeight="1">
      <c r="A81" s="337"/>
      <c r="B81" s="148"/>
      <c r="C81" s="149">
        <v>9627</v>
      </c>
      <c r="D81" s="149">
        <v>3245</v>
      </c>
      <c r="E81" s="149">
        <v>6382</v>
      </c>
      <c r="F81" s="149">
        <v>5773</v>
      </c>
      <c r="G81" s="149">
        <v>874</v>
      </c>
      <c r="H81" s="149">
        <v>890</v>
      </c>
      <c r="I81" s="149">
        <v>356</v>
      </c>
      <c r="J81" s="149">
        <v>74</v>
      </c>
      <c r="K81" s="149">
        <v>50</v>
      </c>
      <c r="L81" s="149">
        <v>1610</v>
      </c>
      <c r="M81" s="314"/>
      <c r="N81" s="314"/>
    </row>
    <row r="82" spans="1:14" ht="14.25" customHeight="1">
      <c r="A82" s="336" t="s">
        <v>144</v>
      </c>
      <c r="B82" s="146">
        <v>16</v>
      </c>
      <c r="C82" s="147">
        <v>37980</v>
      </c>
      <c r="D82" s="147">
        <v>4676</v>
      </c>
      <c r="E82" s="147">
        <v>33304</v>
      </c>
      <c r="F82" s="147">
        <v>18235</v>
      </c>
      <c r="G82" s="147">
        <v>9669</v>
      </c>
      <c r="H82" s="147">
        <v>4281</v>
      </c>
      <c r="I82" s="147">
        <v>152</v>
      </c>
      <c r="J82" s="147">
        <v>187</v>
      </c>
      <c r="K82" s="147">
        <v>937</v>
      </c>
      <c r="L82" s="147">
        <v>4519</v>
      </c>
      <c r="M82" s="314"/>
      <c r="N82" s="314"/>
    </row>
    <row r="83" spans="1:14" ht="14.25" customHeight="1">
      <c r="A83" s="337"/>
      <c r="B83" s="148"/>
      <c r="C83" s="149">
        <v>21561</v>
      </c>
      <c r="D83" s="149">
        <v>2889</v>
      </c>
      <c r="E83" s="149">
        <v>18672</v>
      </c>
      <c r="F83" s="149">
        <v>10621</v>
      </c>
      <c r="G83" s="149">
        <v>5671</v>
      </c>
      <c r="H83" s="149">
        <v>2455</v>
      </c>
      <c r="I83" s="149">
        <v>65</v>
      </c>
      <c r="J83" s="149">
        <v>61</v>
      </c>
      <c r="K83" s="149">
        <v>464</v>
      </c>
      <c r="L83" s="149">
        <v>2224</v>
      </c>
      <c r="M83" s="314"/>
      <c r="N83" s="314"/>
    </row>
    <row r="84" spans="1:14" ht="14.25" customHeight="1">
      <c r="A84" s="336" t="s">
        <v>145</v>
      </c>
      <c r="B84" s="146">
        <v>14</v>
      </c>
      <c r="C84" s="147">
        <v>33988</v>
      </c>
      <c r="D84" s="147">
        <v>7562</v>
      </c>
      <c r="E84" s="147">
        <v>26426</v>
      </c>
      <c r="F84" s="147">
        <v>11846</v>
      </c>
      <c r="G84" s="147">
        <v>6661</v>
      </c>
      <c r="H84" s="147">
        <v>4321</v>
      </c>
      <c r="I84" s="147">
        <v>1210</v>
      </c>
      <c r="J84" s="147">
        <v>87</v>
      </c>
      <c r="K84" s="147">
        <v>1854</v>
      </c>
      <c r="L84" s="147">
        <v>8009</v>
      </c>
      <c r="M84" s="314"/>
      <c r="N84" s="314"/>
    </row>
    <row r="85" spans="1:14" ht="14.25" customHeight="1">
      <c r="A85" s="337"/>
      <c r="B85" s="173"/>
      <c r="C85" s="174">
        <v>16194</v>
      </c>
      <c r="D85" s="174">
        <v>4318</v>
      </c>
      <c r="E85" s="174">
        <v>11876</v>
      </c>
      <c r="F85" s="174">
        <v>6112</v>
      </c>
      <c r="G85" s="174">
        <v>2969</v>
      </c>
      <c r="H85" s="174">
        <v>1775</v>
      </c>
      <c r="I85" s="174">
        <v>587</v>
      </c>
      <c r="J85" s="174">
        <v>45</v>
      </c>
      <c r="K85" s="174">
        <v>714</v>
      </c>
      <c r="L85" s="174">
        <v>3992</v>
      </c>
      <c r="M85" s="314"/>
      <c r="N85" s="314"/>
    </row>
    <row r="86" spans="1:14" ht="14.25" customHeight="1">
      <c r="A86" s="344">
        <v>2023</v>
      </c>
      <c r="B86" s="146">
        <v>53</v>
      </c>
      <c r="C86" s="147">
        <f t="shared" ref="C86:C115" si="0">SUM(D86:E86)</f>
        <v>134690</v>
      </c>
      <c r="D86" s="147">
        <v>30821</v>
      </c>
      <c r="E86" s="147">
        <v>103869</v>
      </c>
      <c r="F86" s="147">
        <v>58865</v>
      </c>
      <c r="G86" s="147">
        <v>24390</v>
      </c>
      <c r="H86" s="147">
        <v>12747</v>
      </c>
      <c r="I86" s="147">
        <v>3124</v>
      </c>
      <c r="J86" s="147">
        <v>900</v>
      </c>
      <c r="K86" s="147">
        <v>6403</v>
      </c>
      <c r="L86" s="147">
        <v>28261</v>
      </c>
      <c r="M86" s="314"/>
      <c r="N86" s="314"/>
    </row>
    <row r="87" spans="1:14" ht="14.25" customHeight="1">
      <c r="A87" s="345"/>
      <c r="B87" s="148"/>
      <c r="C87" s="149">
        <f t="shared" si="0"/>
        <v>59692</v>
      </c>
      <c r="D87" s="149">
        <v>14730</v>
      </c>
      <c r="E87" s="149">
        <v>44962</v>
      </c>
      <c r="F87" s="149">
        <v>27392</v>
      </c>
      <c r="G87" s="149">
        <v>11322</v>
      </c>
      <c r="H87" s="149">
        <v>5692</v>
      </c>
      <c r="I87" s="149">
        <v>1354</v>
      </c>
      <c r="J87" s="149">
        <v>366</v>
      </c>
      <c r="K87" s="149">
        <v>2224</v>
      </c>
      <c r="L87" s="149">
        <v>11342</v>
      </c>
      <c r="M87" s="314"/>
      <c r="N87" s="314"/>
    </row>
    <row r="88" spans="1:14" ht="14.25" customHeight="1">
      <c r="A88" s="336" t="s">
        <v>142</v>
      </c>
      <c r="B88" s="146">
        <v>10</v>
      </c>
      <c r="C88" s="147">
        <f t="shared" si="0"/>
        <v>27848</v>
      </c>
      <c r="D88" s="147">
        <v>7260</v>
      </c>
      <c r="E88" s="147">
        <v>20588</v>
      </c>
      <c r="F88" s="147">
        <v>10794</v>
      </c>
      <c r="G88" s="147">
        <v>4183</v>
      </c>
      <c r="H88" s="147">
        <v>1537</v>
      </c>
      <c r="I88" s="147">
        <v>956</v>
      </c>
      <c r="J88" s="147">
        <v>213</v>
      </c>
      <c r="K88" s="147">
        <v>1395</v>
      </c>
      <c r="L88" s="147">
        <v>8770</v>
      </c>
      <c r="M88" s="314"/>
      <c r="N88" s="314"/>
    </row>
    <row r="89" spans="1:14" ht="14.25" customHeight="1">
      <c r="A89" s="337"/>
      <c r="B89" s="148"/>
      <c r="C89" s="149">
        <f t="shared" si="0"/>
        <v>9357</v>
      </c>
      <c r="D89" s="149">
        <v>2550</v>
      </c>
      <c r="E89" s="149">
        <v>6807</v>
      </c>
      <c r="F89" s="149">
        <v>3742</v>
      </c>
      <c r="G89" s="149">
        <v>1445</v>
      </c>
      <c r="H89" s="149">
        <v>595</v>
      </c>
      <c r="I89" s="149">
        <v>327</v>
      </c>
      <c r="J89" s="149">
        <v>94</v>
      </c>
      <c r="K89" s="149">
        <v>424</v>
      </c>
      <c r="L89" s="149">
        <v>2730</v>
      </c>
      <c r="M89" s="314"/>
      <c r="N89" s="314"/>
    </row>
    <row r="90" spans="1:14" ht="14.25" customHeight="1">
      <c r="A90" s="336" t="s">
        <v>143</v>
      </c>
      <c r="B90" s="146">
        <v>13</v>
      </c>
      <c r="C90" s="147">
        <f t="shared" si="0"/>
        <v>26791</v>
      </c>
      <c r="D90" s="147">
        <v>9425</v>
      </c>
      <c r="E90" s="147">
        <v>17366</v>
      </c>
      <c r="F90" s="147">
        <v>15732</v>
      </c>
      <c r="G90" s="147">
        <v>2139</v>
      </c>
      <c r="H90" s="147">
        <v>2542</v>
      </c>
      <c r="I90" s="147">
        <v>783</v>
      </c>
      <c r="J90" s="147">
        <v>324</v>
      </c>
      <c r="K90" s="147">
        <v>360</v>
      </c>
      <c r="L90" s="147">
        <v>4911</v>
      </c>
      <c r="M90" s="314"/>
      <c r="N90" s="314"/>
    </row>
    <row r="91" spans="1:14" ht="14.25" customHeight="1">
      <c r="A91" s="337"/>
      <c r="B91" s="148"/>
      <c r="C91" s="149">
        <f t="shared" si="0"/>
        <v>10707</v>
      </c>
      <c r="D91" s="149">
        <v>3925</v>
      </c>
      <c r="E91" s="149">
        <v>6782</v>
      </c>
      <c r="F91" s="149">
        <v>6622</v>
      </c>
      <c r="G91" s="149">
        <v>990</v>
      </c>
      <c r="H91" s="149">
        <v>983</v>
      </c>
      <c r="I91" s="149">
        <v>339</v>
      </c>
      <c r="J91" s="149">
        <v>125</v>
      </c>
      <c r="K91" s="149">
        <v>79</v>
      </c>
      <c r="L91" s="149">
        <v>1569</v>
      </c>
      <c r="M91" s="314"/>
      <c r="N91" s="314"/>
    </row>
    <row r="92" spans="1:14" ht="14.25" customHeight="1">
      <c r="A92" s="336" t="s">
        <v>144</v>
      </c>
      <c r="B92" s="146">
        <v>16</v>
      </c>
      <c r="C92" s="147">
        <f t="shared" si="0"/>
        <v>38622</v>
      </c>
      <c r="D92" s="147">
        <v>5248</v>
      </c>
      <c r="E92" s="147">
        <v>33374</v>
      </c>
      <c r="F92" s="147">
        <v>17463</v>
      </c>
      <c r="G92" s="147">
        <v>10312</v>
      </c>
      <c r="H92" s="147">
        <v>4163</v>
      </c>
      <c r="I92" s="147">
        <v>162</v>
      </c>
      <c r="J92" s="147">
        <v>238</v>
      </c>
      <c r="K92" s="147">
        <v>1508</v>
      </c>
      <c r="L92" s="147">
        <v>4776</v>
      </c>
      <c r="M92" s="314"/>
      <c r="N92" s="314"/>
    </row>
    <row r="93" spans="1:14" ht="14.25" customHeight="1">
      <c r="A93" s="337"/>
      <c r="B93" s="148"/>
      <c r="C93" s="149">
        <f t="shared" si="0"/>
        <v>21329</v>
      </c>
      <c r="D93" s="149">
        <v>3288</v>
      </c>
      <c r="E93" s="149">
        <v>18041</v>
      </c>
      <c r="F93" s="149">
        <v>9945</v>
      </c>
      <c r="G93" s="149">
        <v>5713</v>
      </c>
      <c r="H93" s="149">
        <v>2286</v>
      </c>
      <c r="I93" s="149">
        <v>106</v>
      </c>
      <c r="J93" s="149">
        <v>94</v>
      </c>
      <c r="K93" s="149">
        <v>722</v>
      </c>
      <c r="L93" s="149">
        <v>2463</v>
      </c>
      <c r="M93" s="314"/>
      <c r="N93" s="314"/>
    </row>
    <row r="94" spans="1:14" ht="14.25" customHeight="1">
      <c r="A94" s="336" t="s">
        <v>145</v>
      </c>
      <c r="B94" s="146">
        <v>14</v>
      </c>
      <c r="C94" s="147">
        <f t="shared" si="0"/>
        <v>41429</v>
      </c>
      <c r="D94" s="147">
        <v>8888</v>
      </c>
      <c r="E94" s="147">
        <v>32541</v>
      </c>
      <c r="F94" s="147">
        <v>14876</v>
      </c>
      <c r="G94" s="147">
        <v>7756</v>
      </c>
      <c r="H94" s="147">
        <v>4505</v>
      </c>
      <c r="I94" s="147">
        <v>1223</v>
      </c>
      <c r="J94" s="147">
        <v>125</v>
      </c>
      <c r="K94" s="147">
        <v>3140</v>
      </c>
      <c r="L94" s="147">
        <v>9804</v>
      </c>
      <c r="M94" s="314"/>
      <c r="N94" s="314"/>
    </row>
    <row r="95" spans="1:14" ht="14.25" customHeight="1" thickBot="1">
      <c r="A95" s="348"/>
      <c r="B95" s="152"/>
      <c r="C95" s="153">
        <f t="shared" si="0"/>
        <v>18299</v>
      </c>
      <c r="D95" s="153">
        <v>4967</v>
      </c>
      <c r="E95" s="153">
        <v>13332</v>
      </c>
      <c r="F95" s="153">
        <v>7083</v>
      </c>
      <c r="G95" s="153">
        <v>3174</v>
      </c>
      <c r="H95" s="153">
        <v>1828</v>
      </c>
      <c r="I95" s="153">
        <v>582</v>
      </c>
      <c r="J95" s="153">
        <v>53</v>
      </c>
      <c r="K95" s="153">
        <v>999</v>
      </c>
      <c r="L95" s="153">
        <v>4580</v>
      </c>
      <c r="M95" s="314"/>
      <c r="N95" s="314"/>
    </row>
    <row r="96" spans="1:14" ht="14.25" customHeight="1">
      <c r="A96" s="344">
        <v>2024</v>
      </c>
      <c r="B96" s="146">
        <v>53</v>
      </c>
      <c r="C96" s="147">
        <f t="shared" si="0"/>
        <v>125907</v>
      </c>
      <c r="D96" s="147">
        <v>29652</v>
      </c>
      <c r="E96" s="147">
        <v>96255</v>
      </c>
      <c r="F96" s="147">
        <v>55686</v>
      </c>
      <c r="G96" s="147">
        <v>20352</v>
      </c>
      <c r="H96" s="147">
        <v>12560</v>
      </c>
      <c r="I96" s="147">
        <v>2430</v>
      </c>
      <c r="J96" s="147">
        <v>841</v>
      </c>
      <c r="K96" s="147">
        <v>6207</v>
      </c>
      <c r="L96" s="147">
        <v>27831</v>
      </c>
      <c r="M96" s="314"/>
      <c r="N96" s="314"/>
    </row>
    <row r="97" spans="1:14" ht="14.25" customHeight="1">
      <c r="A97" s="345"/>
      <c r="B97" s="148"/>
      <c r="C97" s="149">
        <f t="shared" si="0"/>
        <v>57380</v>
      </c>
      <c r="D97" s="149">
        <v>14475</v>
      </c>
      <c r="E97" s="149">
        <v>42905</v>
      </c>
      <c r="F97" s="149">
        <v>26616</v>
      </c>
      <c r="G97" s="149">
        <v>9875</v>
      </c>
      <c r="H97" s="149">
        <v>5711</v>
      </c>
      <c r="I97" s="149">
        <v>1079</v>
      </c>
      <c r="J97" s="149">
        <v>258</v>
      </c>
      <c r="K97" s="149">
        <v>2025</v>
      </c>
      <c r="L97" s="149">
        <v>11816</v>
      </c>
      <c r="M97" s="314"/>
      <c r="N97" s="314"/>
    </row>
    <row r="98" spans="1:14" ht="14.25" customHeight="1">
      <c r="A98" s="336" t="s">
        <v>142</v>
      </c>
      <c r="B98" s="146">
        <v>10</v>
      </c>
      <c r="C98" s="147">
        <f t="shared" si="0"/>
        <v>23198</v>
      </c>
      <c r="D98" s="147">
        <v>5825</v>
      </c>
      <c r="E98" s="147">
        <v>17373</v>
      </c>
      <c r="F98" s="147">
        <v>9209</v>
      </c>
      <c r="G98" s="147">
        <v>3135</v>
      </c>
      <c r="H98" s="147">
        <v>1470</v>
      </c>
      <c r="I98" s="147">
        <v>639</v>
      </c>
      <c r="J98" s="147">
        <v>219</v>
      </c>
      <c r="K98" s="147">
        <v>1177</v>
      </c>
      <c r="L98" s="147">
        <v>7349</v>
      </c>
      <c r="M98" s="314"/>
      <c r="N98" s="314"/>
    </row>
    <row r="99" spans="1:14" ht="14.25" customHeight="1">
      <c r="A99" s="337"/>
      <c r="B99" s="148"/>
      <c r="C99" s="149">
        <f t="shared" si="0"/>
        <v>8913</v>
      </c>
      <c r="D99" s="149">
        <v>2248</v>
      </c>
      <c r="E99" s="149">
        <v>6665</v>
      </c>
      <c r="F99" s="149">
        <v>3747</v>
      </c>
      <c r="G99" s="149">
        <v>1399</v>
      </c>
      <c r="H99" s="149">
        <v>579</v>
      </c>
      <c r="I99" s="149">
        <v>261</v>
      </c>
      <c r="J99" s="149">
        <v>97</v>
      </c>
      <c r="K99" s="149">
        <v>393</v>
      </c>
      <c r="L99" s="149">
        <v>2437</v>
      </c>
      <c r="M99" s="314"/>
      <c r="N99" s="314"/>
    </row>
    <row r="100" spans="1:14" ht="14.25" customHeight="1">
      <c r="A100" s="336" t="s">
        <v>143</v>
      </c>
      <c r="B100" s="146">
        <v>13</v>
      </c>
      <c r="C100" s="147">
        <f t="shared" si="0"/>
        <v>23555</v>
      </c>
      <c r="D100" s="147">
        <v>8149</v>
      </c>
      <c r="E100" s="147">
        <v>15406</v>
      </c>
      <c r="F100" s="147">
        <v>13371</v>
      </c>
      <c r="G100" s="147">
        <v>1998</v>
      </c>
      <c r="H100" s="147">
        <v>2263</v>
      </c>
      <c r="I100" s="147">
        <v>412</v>
      </c>
      <c r="J100" s="147">
        <v>262</v>
      </c>
      <c r="K100" s="147">
        <v>352</v>
      </c>
      <c r="L100" s="147">
        <v>4897</v>
      </c>
      <c r="M100" s="314"/>
      <c r="N100" s="314"/>
    </row>
    <row r="101" spans="1:14" ht="14.25" customHeight="1">
      <c r="A101" s="337"/>
      <c r="B101" s="148"/>
      <c r="C101" s="149">
        <f t="shared" si="0"/>
        <v>6771</v>
      </c>
      <c r="D101" s="149">
        <v>3054</v>
      </c>
      <c r="E101" s="149">
        <v>3717</v>
      </c>
      <c r="F101" s="149">
        <v>5124</v>
      </c>
      <c r="G101" s="149">
        <v>708</v>
      </c>
      <c r="H101" s="149">
        <v>901</v>
      </c>
      <c r="I101" s="149">
        <v>97</v>
      </c>
      <c r="J101" s="149">
        <v>34</v>
      </c>
      <c r="K101" s="149">
        <v>94</v>
      </c>
      <c r="L101" s="149">
        <v>1714</v>
      </c>
      <c r="M101" s="314"/>
      <c r="N101" s="314"/>
    </row>
    <row r="102" spans="1:14" ht="14.25" customHeight="1">
      <c r="A102" s="336" t="s">
        <v>144</v>
      </c>
      <c r="B102" s="146">
        <v>16</v>
      </c>
      <c r="C102" s="147">
        <f t="shared" si="0"/>
        <v>36619</v>
      </c>
      <c r="D102" s="147">
        <v>5928</v>
      </c>
      <c r="E102" s="147">
        <v>30691</v>
      </c>
      <c r="F102" s="147">
        <v>16675</v>
      </c>
      <c r="G102" s="147">
        <v>8456</v>
      </c>
      <c r="H102" s="147">
        <v>4373</v>
      </c>
      <c r="I102" s="147">
        <v>184</v>
      </c>
      <c r="J102" s="147">
        <v>244</v>
      </c>
      <c r="K102" s="147">
        <v>1258</v>
      </c>
      <c r="L102" s="147">
        <v>5429</v>
      </c>
      <c r="M102" s="314"/>
      <c r="N102" s="314"/>
    </row>
    <row r="103" spans="1:14" ht="14.25" customHeight="1">
      <c r="A103" s="337"/>
      <c r="B103" s="148"/>
      <c r="C103" s="149">
        <f t="shared" si="0"/>
        <v>21068</v>
      </c>
      <c r="D103" s="149">
        <v>3717</v>
      </c>
      <c r="E103" s="149">
        <v>17351</v>
      </c>
      <c r="F103" s="149">
        <v>10050</v>
      </c>
      <c r="G103" s="149">
        <v>5031</v>
      </c>
      <c r="H103" s="149">
        <v>2333</v>
      </c>
      <c r="I103" s="149">
        <v>104</v>
      </c>
      <c r="J103" s="149">
        <v>70</v>
      </c>
      <c r="K103" s="149">
        <v>646</v>
      </c>
      <c r="L103" s="149">
        <v>2834</v>
      </c>
      <c r="M103" s="314"/>
      <c r="N103" s="314"/>
    </row>
    <row r="104" spans="1:14" ht="14.25" customHeight="1">
      <c r="A104" s="336" t="s">
        <v>145</v>
      </c>
      <c r="B104" s="146">
        <v>14</v>
      </c>
      <c r="C104" s="147">
        <f t="shared" si="0"/>
        <v>42535</v>
      </c>
      <c r="D104" s="147">
        <v>9750</v>
      </c>
      <c r="E104" s="147">
        <v>32785</v>
      </c>
      <c r="F104" s="147">
        <v>16431</v>
      </c>
      <c r="G104" s="147">
        <v>6763</v>
      </c>
      <c r="H104" s="147">
        <v>4454</v>
      </c>
      <c r="I104" s="147">
        <v>1195</v>
      </c>
      <c r="J104" s="147">
        <v>116</v>
      </c>
      <c r="K104" s="147">
        <v>3420</v>
      </c>
      <c r="L104" s="147">
        <v>10156</v>
      </c>
      <c r="M104" s="314"/>
      <c r="N104" s="314"/>
    </row>
    <row r="105" spans="1:14" ht="14.25" customHeight="1">
      <c r="A105" s="346"/>
      <c r="B105" s="148"/>
      <c r="C105" s="149">
        <f t="shared" si="0"/>
        <v>18727</v>
      </c>
      <c r="D105" s="149">
        <v>5456</v>
      </c>
      <c r="E105" s="149">
        <v>13271</v>
      </c>
      <c r="F105" s="149">
        <v>7695</v>
      </c>
      <c r="G105" s="149">
        <v>2737</v>
      </c>
      <c r="H105" s="149">
        <v>1898</v>
      </c>
      <c r="I105" s="149">
        <v>617</v>
      </c>
      <c r="J105" s="149">
        <v>57</v>
      </c>
      <c r="K105" s="149">
        <v>892</v>
      </c>
      <c r="L105" s="149">
        <v>4831</v>
      </c>
      <c r="M105" s="314"/>
    </row>
    <row r="106" spans="1:14" ht="14.25" customHeight="1">
      <c r="A106" s="347">
        <v>2025</v>
      </c>
      <c r="B106" s="150">
        <v>53</v>
      </c>
      <c r="C106" s="151">
        <f t="shared" si="0"/>
        <v>107248</v>
      </c>
      <c r="D106" s="151">
        <f>D108+D110+D112+D114</f>
        <v>25783</v>
      </c>
      <c r="E106" s="151">
        <f t="shared" ref="E106:L107" si="1">E108+E110+E112+E114</f>
        <v>81465</v>
      </c>
      <c r="F106" s="151">
        <f t="shared" si="1"/>
        <v>44682</v>
      </c>
      <c r="G106" s="151">
        <f t="shared" si="1"/>
        <v>17304</v>
      </c>
      <c r="H106" s="151">
        <f t="shared" si="1"/>
        <v>10079</v>
      </c>
      <c r="I106" s="151">
        <f t="shared" si="1"/>
        <v>2460</v>
      </c>
      <c r="J106" s="151">
        <f t="shared" si="1"/>
        <v>797</v>
      </c>
      <c r="K106" s="151">
        <f t="shared" si="1"/>
        <v>5075</v>
      </c>
      <c r="L106" s="151">
        <f t="shared" si="1"/>
        <v>26851</v>
      </c>
      <c r="M106" s="314"/>
      <c r="N106" s="314"/>
    </row>
    <row r="107" spans="1:14" ht="14.25" customHeight="1">
      <c r="A107" s="345"/>
      <c r="B107" s="148"/>
      <c r="C107" s="149">
        <f t="shared" si="0"/>
        <v>51746</v>
      </c>
      <c r="D107" s="149">
        <f>D109+D111+D113+D115</f>
        <v>13901</v>
      </c>
      <c r="E107" s="149">
        <f t="shared" si="1"/>
        <v>37845</v>
      </c>
      <c r="F107" s="149">
        <f t="shared" si="1"/>
        <v>23567</v>
      </c>
      <c r="G107" s="149">
        <f t="shared" si="1"/>
        <v>8117</v>
      </c>
      <c r="H107" s="149">
        <f t="shared" si="1"/>
        <v>4975</v>
      </c>
      <c r="I107" s="149">
        <f t="shared" si="1"/>
        <v>1040</v>
      </c>
      <c r="J107" s="149">
        <f t="shared" si="1"/>
        <v>251</v>
      </c>
      <c r="K107" s="149">
        <f t="shared" si="1"/>
        <v>1954</v>
      </c>
      <c r="L107" s="149">
        <f t="shared" si="1"/>
        <v>11842</v>
      </c>
      <c r="M107" s="314"/>
      <c r="N107" s="314"/>
    </row>
    <row r="108" spans="1:14" ht="14.25" customHeight="1">
      <c r="A108" s="336" t="s">
        <v>142</v>
      </c>
      <c r="B108" s="146">
        <v>10</v>
      </c>
      <c r="C108" s="147">
        <f t="shared" si="0"/>
        <v>23555</v>
      </c>
      <c r="D108" s="147">
        <v>5818</v>
      </c>
      <c r="E108" s="147">
        <v>17737</v>
      </c>
      <c r="F108" s="147">
        <v>8863</v>
      </c>
      <c r="G108" s="147">
        <v>3237</v>
      </c>
      <c r="H108" s="147">
        <v>1442</v>
      </c>
      <c r="I108" s="147">
        <v>634</v>
      </c>
      <c r="J108" s="147">
        <v>264</v>
      </c>
      <c r="K108" s="147">
        <v>1256</v>
      </c>
      <c r="L108" s="147">
        <v>7859</v>
      </c>
      <c r="M108" s="314"/>
      <c r="N108" s="314"/>
    </row>
    <row r="109" spans="1:14" ht="14.25" customHeight="1">
      <c r="A109" s="337"/>
      <c r="B109" s="148"/>
      <c r="C109" s="149">
        <f t="shared" si="0"/>
        <v>9060</v>
      </c>
      <c r="D109" s="149">
        <v>2305</v>
      </c>
      <c r="E109" s="149">
        <v>6755</v>
      </c>
      <c r="F109" s="149">
        <v>3656</v>
      </c>
      <c r="G109" s="149">
        <v>1341</v>
      </c>
      <c r="H109" s="149">
        <v>503</v>
      </c>
      <c r="I109" s="149">
        <v>270</v>
      </c>
      <c r="J109" s="149">
        <v>96</v>
      </c>
      <c r="K109" s="149">
        <v>461</v>
      </c>
      <c r="L109" s="149">
        <v>2733</v>
      </c>
      <c r="M109" s="314"/>
      <c r="N109" s="314"/>
    </row>
    <row r="110" spans="1:14" ht="14.25" customHeight="1">
      <c r="A110" s="336" t="s">
        <v>143</v>
      </c>
      <c r="B110" s="146">
        <v>13</v>
      </c>
      <c r="C110" s="147">
        <f t="shared" si="0"/>
        <v>16481</v>
      </c>
      <c r="D110" s="147">
        <v>5627</v>
      </c>
      <c r="E110" s="147">
        <v>10854</v>
      </c>
      <c r="F110" s="147">
        <v>8520</v>
      </c>
      <c r="G110" s="147">
        <v>1752</v>
      </c>
      <c r="H110" s="147">
        <v>1301</v>
      </c>
      <c r="I110" s="147">
        <v>477</v>
      </c>
      <c r="J110" s="147">
        <v>176</v>
      </c>
      <c r="K110" s="147">
        <v>331</v>
      </c>
      <c r="L110" s="147">
        <v>3924</v>
      </c>
      <c r="M110" s="314"/>
      <c r="N110" s="314"/>
    </row>
    <row r="111" spans="1:14" ht="14.25" customHeight="1">
      <c r="A111" s="337"/>
      <c r="B111" s="148"/>
      <c r="C111" s="149">
        <f t="shared" si="0"/>
        <v>10086</v>
      </c>
      <c r="D111" s="149">
        <v>3604</v>
      </c>
      <c r="E111" s="149">
        <v>6482</v>
      </c>
      <c r="F111" s="149">
        <v>6039</v>
      </c>
      <c r="G111" s="149">
        <v>713</v>
      </c>
      <c r="H111" s="149">
        <v>1074</v>
      </c>
      <c r="I111" s="149">
        <v>132</v>
      </c>
      <c r="J111" s="149">
        <v>17</v>
      </c>
      <c r="K111" s="149">
        <v>131</v>
      </c>
      <c r="L111" s="149">
        <v>1980</v>
      </c>
      <c r="M111" s="314"/>
      <c r="N111" s="314"/>
    </row>
    <row r="112" spans="1:14" ht="14.25" customHeight="1">
      <c r="A112" s="336" t="s">
        <v>144</v>
      </c>
      <c r="B112" s="146">
        <v>16</v>
      </c>
      <c r="C112" s="147">
        <f t="shared" si="0"/>
        <v>27664</v>
      </c>
      <c r="D112" s="147">
        <v>4828</v>
      </c>
      <c r="E112" s="147">
        <v>22836</v>
      </c>
      <c r="F112" s="149">
        <v>11855</v>
      </c>
      <c r="G112" s="147">
        <v>6273</v>
      </c>
      <c r="H112" s="147">
        <v>3172</v>
      </c>
      <c r="I112" s="147">
        <v>134</v>
      </c>
      <c r="J112" s="147">
        <v>248</v>
      </c>
      <c r="K112" s="147">
        <v>994</v>
      </c>
      <c r="L112" s="147">
        <v>4988</v>
      </c>
      <c r="M112" s="314"/>
      <c r="N112" s="314"/>
    </row>
    <row r="113" spans="1:14" ht="14.25" customHeight="1">
      <c r="A113" s="337"/>
      <c r="B113" s="148"/>
      <c r="C113" s="149">
        <f t="shared" si="0"/>
        <v>15148</v>
      </c>
      <c r="D113" s="149">
        <v>2863</v>
      </c>
      <c r="E113" s="149">
        <v>12285</v>
      </c>
      <c r="F113" s="149">
        <v>6537</v>
      </c>
      <c r="G113" s="149">
        <v>3636</v>
      </c>
      <c r="H113" s="149">
        <v>1629</v>
      </c>
      <c r="I113" s="149">
        <v>72</v>
      </c>
      <c r="J113" s="149">
        <v>87</v>
      </c>
      <c r="K113" s="149">
        <v>490</v>
      </c>
      <c r="L113" s="149">
        <v>2697</v>
      </c>
      <c r="M113" s="314"/>
      <c r="N113" s="314"/>
    </row>
    <row r="114" spans="1:14" ht="14.25" customHeight="1">
      <c r="A114" s="336" t="s">
        <v>145</v>
      </c>
      <c r="B114" s="146">
        <v>14</v>
      </c>
      <c r="C114" s="147">
        <f t="shared" si="0"/>
        <v>39548</v>
      </c>
      <c r="D114" s="147">
        <v>9510</v>
      </c>
      <c r="E114" s="147">
        <v>30038</v>
      </c>
      <c r="F114" s="147">
        <v>15444</v>
      </c>
      <c r="G114" s="147">
        <v>6042</v>
      </c>
      <c r="H114" s="147">
        <v>4164</v>
      </c>
      <c r="I114" s="147">
        <v>1215</v>
      </c>
      <c r="J114" s="147">
        <v>109</v>
      </c>
      <c r="K114" s="147">
        <v>2494</v>
      </c>
      <c r="L114" s="147">
        <v>10080</v>
      </c>
      <c r="M114" s="314"/>
      <c r="N114" s="314"/>
    </row>
    <row r="115" spans="1:14" ht="14.25" customHeight="1" thickBot="1">
      <c r="A115" s="348"/>
      <c r="B115" s="152"/>
      <c r="C115" s="153">
        <f t="shared" si="0"/>
        <v>17452</v>
      </c>
      <c r="D115" s="153">
        <v>5129</v>
      </c>
      <c r="E115" s="153">
        <v>12323</v>
      </c>
      <c r="F115" s="153">
        <v>7335</v>
      </c>
      <c r="G115" s="153">
        <v>2427</v>
      </c>
      <c r="H115" s="153">
        <v>1769</v>
      </c>
      <c r="I115" s="153">
        <v>566</v>
      </c>
      <c r="J115" s="153">
        <v>51</v>
      </c>
      <c r="K115" s="153">
        <v>872</v>
      </c>
      <c r="L115" s="153">
        <v>4432</v>
      </c>
      <c r="M115" s="314"/>
      <c r="N115" s="314"/>
    </row>
    <row r="116" spans="1:14" ht="16.5" customHeight="1">
      <c r="A116" s="138" t="s">
        <v>181</v>
      </c>
      <c r="B116" s="312"/>
      <c r="C116" s="312"/>
      <c r="D116" s="312"/>
      <c r="E116" s="312"/>
      <c r="F116" s="312"/>
      <c r="G116" s="312"/>
      <c r="H116" s="312"/>
      <c r="I116" s="312"/>
      <c r="J116" s="312"/>
      <c r="K116" s="312"/>
      <c r="L116" s="312"/>
    </row>
    <row r="120" spans="1:14">
      <c r="E120" s="154" t="s">
        <v>146</v>
      </c>
      <c r="F120" s="154" t="s">
        <v>146</v>
      </c>
      <c r="G120" s="154" t="s">
        <v>146</v>
      </c>
      <c r="H120" s="154" t="s">
        <v>146</v>
      </c>
      <c r="I120" s="154" t="s">
        <v>146</v>
      </c>
      <c r="J120" s="154" t="s">
        <v>146</v>
      </c>
      <c r="K120" s="154" t="s">
        <v>146</v>
      </c>
      <c r="L120" s="154" t="s">
        <v>146</v>
      </c>
      <c r="M120" s="154" t="s">
        <v>146</v>
      </c>
    </row>
    <row r="121" spans="1:14">
      <c r="E121" s="155" t="s">
        <v>146</v>
      </c>
      <c r="F121" s="155" t="s">
        <v>146</v>
      </c>
      <c r="G121" s="155" t="s">
        <v>146</v>
      </c>
      <c r="H121" s="155" t="s">
        <v>146</v>
      </c>
      <c r="I121" s="155" t="s">
        <v>146</v>
      </c>
      <c r="J121" s="155" t="s">
        <v>146</v>
      </c>
      <c r="K121" s="155" t="s">
        <v>146</v>
      </c>
      <c r="L121" s="155" t="s">
        <v>146</v>
      </c>
      <c r="M121" s="155" t="s">
        <v>146</v>
      </c>
    </row>
    <row r="122" spans="1:14">
      <c r="E122" s="154" t="s">
        <v>146</v>
      </c>
      <c r="F122" s="154" t="s">
        <v>146</v>
      </c>
      <c r="G122" s="154" t="s">
        <v>146</v>
      </c>
      <c r="H122" s="154" t="s">
        <v>146</v>
      </c>
      <c r="I122" s="154" t="s">
        <v>146</v>
      </c>
      <c r="J122" s="154" t="s">
        <v>146</v>
      </c>
      <c r="K122" s="154" t="s">
        <v>146</v>
      </c>
      <c r="L122" s="154" t="s">
        <v>146</v>
      </c>
      <c r="M122" s="154" t="s">
        <v>146</v>
      </c>
    </row>
    <row r="123" spans="1:14">
      <c r="E123" s="155" t="s">
        <v>146</v>
      </c>
      <c r="F123" s="155" t="s">
        <v>146</v>
      </c>
      <c r="G123" s="155" t="s">
        <v>146</v>
      </c>
      <c r="H123" s="155" t="s">
        <v>146</v>
      </c>
      <c r="I123" s="155" t="s">
        <v>146</v>
      </c>
      <c r="J123" s="155" t="s">
        <v>146</v>
      </c>
      <c r="K123" s="155" t="s">
        <v>146</v>
      </c>
      <c r="L123" s="155" t="s">
        <v>146</v>
      </c>
      <c r="M123" s="155" t="s">
        <v>146</v>
      </c>
    </row>
    <row r="124" spans="1:14">
      <c r="E124" s="154" t="s">
        <v>146</v>
      </c>
      <c r="F124" s="154" t="s">
        <v>146</v>
      </c>
      <c r="G124" s="154" t="s">
        <v>146</v>
      </c>
      <c r="H124" s="154" t="s">
        <v>146</v>
      </c>
      <c r="I124" s="154" t="s">
        <v>146</v>
      </c>
      <c r="J124" s="154" t="s">
        <v>146</v>
      </c>
      <c r="K124" s="154" t="s">
        <v>146</v>
      </c>
      <c r="L124" s="154" t="s">
        <v>146</v>
      </c>
      <c r="M124" s="154" t="s">
        <v>146</v>
      </c>
    </row>
    <row r="125" spans="1:14">
      <c r="E125" s="155" t="s">
        <v>146</v>
      </c>
      <c r="F125" s="155" t="s">
        <v>146</v>
      </c>
      <c r="G125" s="155" t="s">
        <v>146</v>
      </c>
      <c r="H125" s="155" t="s">
        <v>146</v>
      </c>
      <c r="I125" s="155" t="s">
        <v>146</v>
      </c>
      <c r="J125" s="155" t="s">
        <v>146</v>
      </c>
      <c r="K125" s="155" t="s">
        <v>146</v>
      </c>
      <c r="L125" s="155" t="s">
        <v>146</v>
      </c>
      <c r="M125" s="155" t="s">
        <v>146</v>
      </c>
    </row>
    <row r="126" spans="1:14">
      <c r="E126" s="154" t="s">
        <v>146</v>
      </c>
      <c r="F126" s="154" t="s">
        <v>146</v>
      </c>
      <c r="G126" s="154" t="s">
        <v>146</v>
      </c>
      <c r="H126" s="154" t="s">
        <v>146</v>
      </c>
      <c r="I126" s="154" t="s">
        <v>146</v>
      </c>
      <c r="J126" s="154" t="s">
        <v>146</v>
      </c>
      <c r="K126" s="154" t="s">
        <v>146</v>
      </c>
      <c r="L126" s="154" t="s">
        <v>146</v>
      </c>
      <c r="M126" s="154" t="s">
        <v>146</v>
      </c>
    </row>
    <row r="127" spans="1:14">
      <c r="E127" s="155" t="s">
        <v>146</v>
      </c>
      <c r="F127" s="155" t="s">
        <v>146</v>
      </c>
      <c r="G127" s="155" t="s">
        <v>146</v>
      </c>
      <c r="H127" s="155" t="s">
        <v>146</v>
      </c>
      <c r="I127" s="155" t="s">
        <v>146</v>
      </c>
      <c r="J127" s="155" t="s">
        <v>146</v>
      </c>
      <c r="K127" s="155" t="s">
        <v>146</v>
      </c>
      <c r="L127" s="155" t="s">
        <v>146</v>
      </c>
      <c r="M127" s="155" t="s">
        <v>146</v>
      </c>
    </row>
  </sheetData>
  <mergeCells count="59">
    <mergeCell ref="A106:A107"/>
    <mergeCell ref="A108:A109"/>
    <mergeCell ref="A110:A111"/>
    <mergeCell ref="A112:A113"/>
    <mergeCell ref="A114:A115"/>
    <mergeCell ref="A104:A105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80:A81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56:A57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32:A33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8:A9"/>
    <mergeCell ref="B3:B5"/>
    <mergeCell ref="C3:C4"/>
    <mergeCell ref="D3:E3"/>
    <mergeCell ref="F3:L3"/>
    <mergeCell ref="A6:A7"/>
  </mergeCells>
  <phoneticPr fontId="2"/>
  <printOptions horizontalCentered="1"/>
  <pageMargins left="0.39370078740157483" right="0.39370078740157483" top="0.98425196850393704" bottom="0.39370078740157483" header="0.31496062992125984" footer="0.31496062992125984"/>
  <pageSetup paperSize="9" fitToHeight="0" orientation="landscape" blackAndWhite="1" r:id="rId1"/>
  <headerFooter alignWithMargins="0"/>
  <rowBreaks count="3" manualBreakCount="3">
    <brk id="35" max="11" man="1"/>
    <brk id="65" max="11" man="1"/>
    <brk id="95" max="11" man="1"/>
  </rowBreaks>
  <colBreaks count="1" manualBreakCount="1">
    <brk id="7" max="76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37777-DB54-407F-8589-40451634F63D}">
  <sheetPr>
    <tabColor rgb="FF00B0F0"/>
    <outlinePr summaryBelow="0" summaryRight="0"/>
    <pageSetUpPr autoPageBreaks="0"/>
  </sheetPr>
  <dimension ref="A1:M51"/>
  <sheetViews>
    <sheetView showGridLines="0" tabSelected="1" view="pageBreakPreview" topLeftCell="A19" zoomScaleNormal="100" zoomScaleSheetLayoutView="100" workbookViewId="0">
      <selection activeCell="J43" sqref="J43"/>
    </sheetView>
  </sheetViews>
  <sheetFormatPr defaultColWidth="6.75" defaultRowHeight="13.5"/>
  <cols>
    <col min="1" max="1" width="13" style="157" customWidth="1"/>
    <col min="2" max="2" width="12" style="157" customWidth="1"/>
    <col min="3" max="6" width="12.375" style="157" customWidth="1"/>
    <col min="7" max="7" width="7" style="157" customWidth="1"/>
    <col min="8" max="8" width="6.75" style="157" customWidth="1"/>
    <col min="9" max="9" width="10.25" style="158" bestFit="1" customWidth="1"/>
    <col min="10" max="11" width="8.625" style="157" customWidth="1"/>
    <col min="12" max="12" width="3.625" style="157" customWidth="1"/>
    <col min="13" max="13" width="7.625" style="157" bestFit="1" customWidth="1"/>
    <col min="14" max="14" width="6.75" style="157"/>
    <col min="15" max="15" width="6.75" style="157" customWidth="1"/>
    <col min="16" max="16384" width="6.75" style="157"/>
  </cols>
  <sheetData>
    <row r="1" spans="1:11" ht="18.75" customHeight="1">
      <c r="A1" s="156" t="s">
        <v>289</v>
      </c>
    </row>
    <row r="2" spans="1:11" s="138" customFormat="1" ht="15" customHeight="1" thickBot="1">
      <c r="A2" s="159"/>
      <c r="B2" s="159"/>
      <c r="C2" s="159"/>
      <c r="D2" s="159"/>
      <c r="E2" s="159"/>
      <c r="F2" s="253" t="s">
        <v>213</v>
      </c>
      <c r="I2" s="160"/>
    </row>
    <row r="3" spans="1:11" s="138" customFormat="1" ht="15" customHeight="1">
      <c r="A3" s="343" t="s">
        <v>196</v>
      </c>
      <c r="B3" s="342"/>
      <c r="C3" s="184" t="s">
        <v>197</v>
      </c>
      <c r="D3" s="186" t="s">
        <v>147</v>
      </c>
      <c r="E3" s="161" t="s">
        <v>148</v>
      </c>
      <c r="F3" s="185" t="s">
        <v>198</v>
      </c>
      <c r="I3" s="160" t="s">
        <v>149</v>
      </c>
    </row>
    <row r="4" spans="1:11" s="138" customFormat="1" ht="15" customHeight="1">
      <c r="B4" s="2" t="s">
        <v>199</v>
      </c>
      <c r="C4" s="254">
        <v>7193</v>
      </c>
      <c r="D4" s="255">
        <v>56</v>
      </c>
      <c r="E4" s="256">
        <f t="shared" ref="E4:E19" si="0">SUM(C4:D4)</f>
        <v>7249</v>
      </c>
      <c r="F4" s="257">
        <v>0.94857367181366137</v>
      </c>
      <c r="I4" s="162">
        <v>7642</v>
      </c>
      <c r="K4" s="163">
        <f>E4/I4</f>
        <v>0.94857367181366137</v>
      </c>
    </row>
    <row r="5" spans="1:11" s="138" customFormat="1" ht="15" customHeight="1">
      <c r="B5" s="2" t="s">
        <v>2</v>
      </c>
      <c r="C5" s="258">
        <v>3812</v>
      </c>
      <c r="D5" s="259">
        <v>28</v>
      </c>
      <c r="E5" s="260">
        <f t="shared" si="0"/>
        <v>3840</v>
      </c>
      <c r="F5" s="257">
        <v>0.87332272003638844</v>
      </c>
      <c r="I5" s="162">
        <v>4397</v>
      </c>
      <c r="K5" s="163">
        <f t="shared" ref="K5:K22" si="1">E5/I5</f>
        <v>0.87332272003638844</v>
      </c>
    </row>
    <row r="6" spans="1:11" s="138" customFormat="1" ht="15" customHeight="1">
      <c r="B6" s="2" t="s">
        <v>3</v>
      </c>
      <c r="C6" s="258">
        <v>5683</v>
      </c>
      <c r="D6" s="259">
        <v>70</v>
      </c>
      <c r="E6" s="260">
        <f t="shared" si="0"/>
        <v>5753</v>
      </c>
      <c r="F6" s="257">
        <v>0.83207983800983509</v>
      </c>
      <c r="I6" s="162">
        <v>6914</v>
      </c>
      <c r="K6" s="163">
        <f t="shared" si="1"/>
        <v>0.83207983800983509</v>
      </c>
    </row>
    <row r="7" spans="1:11" s="138" customFormat="1" ht="15" customHeight="1">
      <c r="B7" s="2" t="s">
        <v>4</v>
      </c>
      <c r="C7" s="258">
        <v>4896</v>
      </c>
      <c r="D7" s="259">
        <v>49</v>
      </c>
      <c r="E7" s="260">
        <f t="shared" si="0"/>
        <v>4945</v>
      </c>
      <c r="F7" s="257">
        <v>0.83884648006785412</v>
      </c>
      <c r="I7" s="162">
        <v>5895</v>
      </c>
      <c r="K7" s="163">
        <f t="shared" si="1"/>
        <v>0.83884648006785412</v>
      </c>
    </row>
    <row r="8" spans="1:11" s="138" customFormat="1" ht="15" customHeight="1">
      <c r="B8" s="2" t="s">
        <v>200</v>
      </c>
      <c r="C8" s="258">
        <v>5584</v>
      </c>
      <c r="D8" s="259">
        <v>55</v>
      </c>
      <c r="E8" s="260">
        <f t="shared" si="0"/>
        <v>5639</v>
      </c>
      <c r="F8" s="257">
        <v>0.92382044560943644</v>
      </c>
      <c r="I8" s="162">
        <v>6104</v>
      </c>
      <c r="K8" s="163">
        <f t="shared" si="1"/>
        <v>0.92382044560943644</v>
      </c>
    </row>
    <row r="9" spans="1:11" s="138" customFormat="1" ht="15" customHeight="1">
      <c r="B9" s="2" t="s">
        <v>6</v>
      </c>
      <c r="C9" s="258">
        <v>5869</v>
      </c>
      <c r="D9" s="259">
        <v>40</v>
      </c>
      <c r="E9" s="260">
        <f t="shared" si="0"/>
        <v>5909</v>
      </c>
      <c r="F9" s="257">
        <v>0.93040466068335692</v>
      </c>
      <c r="I9" s="162">
        <v>6351</v>
      </c>
      <c r="K9" s="163">
        <f t="shared" si="1"/>
        <v>0.93040466068335692</v>
      </c>
    </row>
    <row r="10" spans="1:11" s="138" customFormat="1" ht="15" customHeight="1">
      <c r="B10" s="2" t="s">
        <v>201</v>
      </c>
      <c r="C10" s="258">
        <v>2717</v>
      </c>
      <c r="D10" s="259">
        <v>55</v>
      </c>
      <c r="E10" s="260">
        <f t="shared" si="0"/>
        <v>2772</v>
      </c>
      <c r="F10" s="257">
        <v>0.89332903641637129</v>
      </c>
      <c r="I10" s="162">
        <v>3103</v>
      </c>
      <c r="K10" s="163">
        <f>E10/I10</f>
        <v>0.89332903641637129</v>
      </c>
    </row>
    <row r="11" spans="1:11" s="138" customFormat="1" ht="15" customHeight="1">
      <c r="B11" s="2" t="s">
        <v>202</v>
      </c>
      <c r="C11" s="258">
        <v>2456</v>
      </c>
      <c r="D11" s="259">
        <v>32</v>
      </c>
      <c r="E11" s="260">
        <f t="shared" si="0"/>
        <v>2488</v>
      </c>
      <c r="F11" s="257">
        <v>0.90968921389396706</v>
      </c>
      <c r="I11" s="162">
        <v>2735</v>
      </c>
      <c r="K11" s="163">
        <f>E11/I11</f>
        <v>0.90968921389396706</v>
      </c>
    </row>
    <row r="12" spans="1:11" s="138" customFormat="1" ht="15" customHeight="1">
      <c r="A12" s="164" t="s">
        <v>195</v>
      </c>
      <c r="B12" s="2" t="s">
        <v>203</v>
      </c>
      <c r="C12" s="258">
        <v>1441</v>
      </c>
      <c r="D12" s="259">
        <v>13</v>
      </c>
      <c r="E12" s="260">
        <f t="shared" si="0"/>
        <v>1454</v>
      </c>
      <c r="F12" s="257">
        <v>0.92788768347160178</v>
      </c>
      <c r="I12" s="162">
        <v>1567</v>
      </c>
      <c r="K12" s="163">
        <f>E12/I12</f>
        <v>0.92788768347160178</v>
      </c>
    </row>
    <row r="13" spans="1:11" s="138" customFormat="1" ht="15" customHeight="1">
      <c r="B13" s="2" t="s">
        <v>204</v>
      </c>
      <c r="C13" s="258">
        <v>4400</v>
      </c>
      <c r="D13" s="259">
        <v>26</v>
      </c>
      <c r="E13" s="260">
        <f t="shared" si="0"/>
        <v>4426</v>
      </c>
      <c r="F13" s="257">
        <v>0.92381548737215613</v>
      </c>
      <c r="I13" s="162">
        <v>4791</v>
      </c>
      <c r="K13" s="163">
        <f t="shared" si="1"/>
        <v>0.92381548737215613</v>
      </c>
    </row>
    <row r="14" spans="1:11" s="138" customFormat="1" ht="15" customHeight="1">
      <c r="B14" s="2" t="s">
        <v>11</v>
      </c>
      <c r="C14" s="258">
        <v>2121</v>
      </c>
      <c r="D14" s="259">
        <v>12</v>
      </c>
      <c r="E14" s="260">
        <f t="shared" si="0"/>
        <v>2133</v>
      </c>
      <c r="F14" s="257">
        <v>0.98567467652495377</v>
      </c>
      <c r="I14" s="162">
        <v>2164</v>
      </c>
      <c r="K14" s="163">
        <f t="shared" si="1"/>
        <v>0.98567467652495377</v>
      </c>
    </row>
    <row r="15" spans="1:11" s="138" customFormat="1" ht="15" customHeight="1">
      <c r="B15" s="2" t="s">
        <v>12</v>
      </c>
      <c r="C15" s="258">
        <v>1822</v>
      </c>
      <c r="D15" s="259">
        <v>22</v>
      </c>
      <c r="E15" s="260">
        <f t="shared" si="0"/>
        <v>1844</v>
      </c>
      <c r="F15" s="257">
        <v>0.98085106382978726</v>
      </c>
      <c r="I15" s="162">
        <v>1880</v>
      </c>
      <c r="K15" s="163">
        <f t="shared" si="1"/>
        <v>0.98085106382978726</v>
      </c>
    </row>
    <row r="16" spans="1:11" s="138" customFormat="1" ht="15" customHeight="1">
      <c r="B16" s="2" t="s">
        <v>205</v>
      </c>
      <c r="C16" s="258">
        <v>4647</v>
      </c>
      <c r="D16" s="259">
        <v>20</v>
      </c>
      <c r="E16" s="260">
        <f t="shared" si="0"/>
        <v>4667</v>
      </c>
      <c r="F16" s="257">
        <v>0.91277136710346174</v>
      </c>
      <c r="I16" s="162">
        <v>5113</v>
      </c>
      <c r="K16" s="163">
        <f t="shared" si="1"/>
        <v>0.91277136710346174</v>
      </c>
    </row>
    <row r="17" spans="1:13" s="138" customFormat="1" ht="15" customHeight="1">
      <c r="B17" s="2" t="s">
        <v>14</v>
      </c>
      <c r="C17" s="258">
        <v>3840</v>
      </c>
      <c r="D17" s="259">
        <v>17</v>
      </c>
      <c r="E17" s="260">
        <f t="shared" si="0"/>
        <v>3857</v>
      </c>
      <c r="F17" s="257">
        <v>0.97868561278863231</v>
      </c>
      <c r="I17" s="162">
        <v>3941</v>
      </c>
      <c r="K17" s="163">
        <f t="shared" si="1"/>
        <v>0.97868561278863231</v>
      </c>
    </row>
    <row r="18" spans="1:13" s="138" customFormat="1" ht="15" customHeight="1">
      <c r="B18" s="2" t="s">
        <v>206</v>
      </c>
      <c r="C18" s="258">
        <v>3724</v>
      </c>
      <c r="D18" s="259">
        <v>5</v>
      </c>
      <c r="E18" s="260">
        <f t="shared" si="0"/>
        <v>3729</v>
      </c>
      <c r="F18" s="257">
        <v>0.97058823529411764</v>
      </c>
      <c r="I18" s="162">
        <v>3842</v>
      </c>
      <c r="K18" s="163">
        <f t="shared" si="1"/>
        <v>0.97058823529411764</v>
      </c>
    </row>
    <row r="19" spans="1:13" s="138" customFormat="1" ht="15" customHeight="1">
      <c r="B19" s="2" t="s">
        <v>207</v>
      </c>
      <c r="C19" s="258">
        <v>2630</v>
      </c>
      <c r="D19" s="259">
        <v>20</v>
      </c>
      <c r="E19" s="260">
        <f t="shared" si="0"/>
        <v>2650</v>
      </c>
      <c r="F19" s="257">
        <v>0.95084320057409399</v>
      </c>
      <c r="I19" s="162">
        <v>2787</v>
      </c>
      <c r="K19" s="163">
        <f t="shared" si="1"/>
        <v>0.95084320057409399</v>
      </c>
    </row>
    <row r="20" spans="1:13" s="138" customFormat="1" ht="15" customHeight="1">
      <c r="A20" s="165"/>
      <c r="B20" s="2" t="s">
        <v>148</v>
      </c>
      <c r="C20" s="258">
        <v>62835</v>
      </c>
      <c r="D20" s="261">
        <v>520</v>
      </c>
      <c r="E20" s="260">
        <f>SUM(E4:E19)</f>
        <v>63355</v>
      </c>
      <c r="F20" s="257">
        <v>0.91519082425678211</v>
      </c>
      <c r="I20" s="162">
        <v>69226</v>
      </c>
      <c r="K20" s="163">
        <f t="shared" si="1"/>
        <v>0.91519082425678211</v>
      </c>
    </row>
    <row r="21" spans="1:13" s="138" customFormat="1" ht="15" customHeight="1">
      <c r="A21" s="349" t="s">
        <v>208</v>
      </c>
      <c r="B21" s="350"/>
      <c r="C21" s="258">
        <v>69139</v>
      </c>
      <c r="D21" s="259">
        <v>182</v>
      </c>
      <c r="E21" s="260">
        <f>SUM(C21:D21)</f>
        <v>69321</v>
      </c>
      <c r="F21" s="257">
        <v>0.88990590138259495</v>
      </c>
      <c r="I21" s="162">
        <v>77897</v>
      </c>
      <c r="K21" s="163">
        <f t="shared" si="1"/>
        <v>0.88990590138259495</v>
      </c>
    </row>
    <row r="22" spans="1:13" s="138" customFormat="1" ht="15" customHeight="1" thickBot="1">
      <c r="A22" s="351" t="s">
        <v>209</v>
      </c>
      <c r="B22" s="352"/>
      <c r="C22" s="262">
        <f>C20+C21</f>
        <v>131974</v>
      </c>
      <c r="D22" s="263">
        <f t="shared" ref="D22" si="2">D20+D21</f>
        <v>702</v>
      </c>
      <c r="E22" s="264">
        <f>E20+E21</f>
        <v>132676</v>
      </c>
      <c r="F22" s="257">
        <v>0.90180325306036446</v>
      </c>
      <c r="I22" s="162">
        <v>147123</v>
      </c>
      <c r="K22" s="163">
        <f t="shared" si="1"/>
        <v>0.90180325306036446</v>
      </c>
    </row>
    <row r="23" spans="1:13" s="138" customFormat="1" ht="15" customHeight="1">
      <c r="A23" s="353"/>
      <c r="B23" s="353"/>
      <c r="C23" s="353"/>
      <c r="D23" s="353"/>
      <c r="E23" s="353"/>
      <c r="F23" s="353"/>
      <c r="I23" s="160"/>
    </row>
    <row r="24" spans="1:13" s="138" customFormat="1" ht="12">
      <c r="A24" s="354"/>
      <c r="B24" s="354"/>
      <c r="C24" s="354"/>
      <c r="D24" s="354"/>
      <c r="E24" s="354"/>
      <c r="F24" s="354"/>
      <c r="I24" s="160"/>
    </row>
    <row r="25" spans="1:13" s="138" customFormat="1" ht="15" customHeight="1">
      <c r="B25" s="166"/>
      <c r="C25" s="162"/>
      <c r="D25" s="162"/>
      <c r="E25" s="162"/>
      <c r="F25" s="167"/>
      <c r="I25" s="160"/>
    </row>
    <row r="26" spans="1:13" s="138" customFormat="1" ht="15" customHeight="1">
      <c r="A26" s="156" t="s">
        <v>290</v>
      </c>
      <c r="C26" s="162"/>
      <c r="D26" s="162"/>
      <c r="E26" s="162"/>
      <c r="F26" s="167"/>
      <c r="I26" s="160"/>
    </row>
    <row r="27" spans="1:13" s="138" customFormat="1" ht="15" customHeight="1">
      <c r="E27" s="3"/>
      <c r="I27" s="160"/>
    </row>
    <row r="28" spans="1:13" s="138" customFormat="1" ht="15" customHeight="1">
      <c r="A28" s="187" t="s">
        <v>150</v>
      </c>
      <c r="B28" s="2" t="s">
        <v>151</v>
      </c>
      <c r="C28" s="19" t="s">
        <v>152</v>
      </c>
      <c r="F28" s="3"/>
      <c r="I28" s="160"/>
    </row>
    <row r="29" spans="1:13" s="138" customFormat="1" ht="15" customHeight="1">
      <c r="A29" s="187" t="s">
        <v>154</v>
      </c>
      <c r="B29" s="265">
        <v>36023</v>
      </c>
      <c r="C29" s="266">
        <v>0.32003153823671349</v>
      </c>
      <c r="I29" s="2" t="s">
        <v>154</v>
      </c>
      <c r="J29" s="168">
        <f>B29</f>
        <v>36023</v>
      </c>
      <c r="K29" s="176">
        <f>C29</f>
        <v>0.32003153823671349</v>
      </c>
      <c r="M29" s="169">
        <f t="shared" ref="M29:M47" si="3">B29/$B$48</f>
        <v>0.27151104947390636</v>
      </c>
    </row>
    <row r="30" spans="1:13" s="138" customFormat="1" ht="15" customHeight="1">
      <c r="A30" s="187" t="s">
        <v>153</v>
      </c>
      <c r="B30" s="265">
        <v>30668</v>
      </c>
      <c r="C30" s="266">
        <v>0.23966341088748869</v>
      </c>
      <c r="I30" s="2" t="s">
        <v>153</v>
      </c>
      <c r="J30" s="168">
        <f t="shared" ref="J30:K34" si="4">B30</f>
        <v>30668</v>
      </c>
      <c r="K30" s="176">
        <f t="shared" si="4"/>
        <v>0.23966341088748869</v>
      </c>
      <c r="M30" s="169">
        <f t="shared" si="3"/>
        <v>0.23114956736711989</v>
      </c>
    </row>
    <row r="31" spans="1:13" s="138" customFormat="1" ht="15" customHeight="1">
      <c r="A31" s="187" t="s">
        <v>155</v>
      </c>
      <c r="B31" s="265">
        <v>14487</v>
      </c>
      <c r="C31" s="266">
        <v>9.6878122387390145E-2</v>
      </c>
      <c r="I31" s="2" t="s">
        <v>155</v>
      </c>
      <c r="J31" s="168">
        <f t="shared" si="4"/>
        <v>14487</v>
      </c>
      <c r="K31" s="176">
        <f t="shared" si="4"/>
        <v>9.6878122387390145E-2</v>
      </c>
      <c r="M31" s="169">
        <f t="shared" si="3"/>
        <v>0.10919081069673491</v>
      </c>
    </row>
    <row r="32" spans="1:13" s="138" customFormat="1" ht="15" customHeight="1">
      <c r="A32" s="187" t="s">
        <v>157</v>
      </c>
      <c r="B32" s="265">
        <v>10266</v>
      </c>
      <c r="C32" s="266">
        <v>6.7718847494953202E-2</v>
      </c>
      <c r="I32" s="2" t="s">
        <v>157</v>
      </c>
      <c r="J32" s="168">
        <f t="shared" si="4"/>
        <v>10266</v>
      </c>
      <c r="K32" s="176">
        <f t="shared" si="4"/>
        <v>6.7718847494953202E-2</v>
      </c>
      <c r="M32" s="169">
        <f t="shared" si="3"/>
        <v>7.7376465977267925E-2</v>
      </c>
    </row>
    <row r="33" spans="1:13" s="138" customFormat="1" ht="15" customHeight="1">
      <c r="A33" s="187" t="s">
        <v>156</v>
      </c>
      <c r="B33" s="265">
        <v>8683</v>
      </c>
      <c r="C33" s="266">
        <v>6.075188787613086E-2</v>
      </c>
      <c r="I33" s="2" t="s">
        <v>156</v>
      </c>
      <c r="J33" s="168">
        <f t="shared" si="4"/>
        <v>8683</v>
      </c>
      <c r="K33" s="176">
        <f t="shared" si="4"/>
        <v>6.075188787613086E-2</v>
      </c>
      <c r="M33" s="169">
        <f t="shared" si="3"/>
        <v>6.5445144562694083E-2</v>
      </c>
    </row>
    <row r="34" spans="1:13" s="138" customFormat="1" ht="15" customHeight="1">
      <c r="A34" s="187" t="s">
        <v>140</v>
      </c>
      <c r="B34" s="265">
        <v>6527</v>
      </c>
      <c r="C34" s="266">
        <v>5.0427193572724863E-2</v>
      </c>
      <c r="I34" s="2" t="s">
        <v>140</v>
      </c>
      <c r="J34" s="168">
        <f t="shared" si="4"/>
        <v>6527</v>
      </c>
      <c r="K34" s="176">
        <f t="shared" si="4"/>
        <v>5.0427193572724863E-2</v>
      </c>
      <c r="M34" s="169">
        <f t="shared" si="3"/>
        <v>4.9195031505321236E-2</v>
      </c>
    </row>
    <row r="35" spans="1:13" s="138" customFormat="1" ht="15" customHeight="1">
      <c r="A35" s="187" t="s">
        <v>158</v>
      </c>
      <c r="B35" s="265">
        <v>5446</v>
      </c>
      <c r="C35" s="266">
        <v>3.3842431163040448E-2</v>
      </c>
      <c r="I35" s="2" t="s">
        <v>159</v>
      </c>
      <c r="J35" s="170">
        <f>SUM(B35:B47)</f>
        <v>26022</v>
      </c>
      <c r="K35" s="176">
        <f>SUM(C35:C47)</f>
        <v>0.16452899954459874</v>
      </c>
      <c r="M35" s="169">
        <f t="shared" si="3"/>
        <v>4.1047363502065184E-2</v>
      </c>
    </row>
    <row r="36" spans="1:13" s="138" customFormat="1" ht="15" customHeight="1">
      <c r="A36" s="187" t="s">
        <v>160</v>
      </c>
      <c r="B36" s="265">
        <v>4999</v>
      </c>
      <c r="C36" s="266">
        <v>3.2822876096871324E-2</v>
      </c>
      <c r="I36" s="171" t="s">
        <v>161</v>
      </c>
      <c r="J36" s="172">
        <f>SUM(J29:J35)</f>
        <v>132676</v>
      </c>
      <c r="K36" s="176">
        <f>SUM(K29:K35)</f>
        <v>0.99999999999999989</v>
      </c>
      <c r="M36" s="169">
        <f t="shared" si="3"/>
        <v>3.7678253791190566E-2</v>
      </c>
    </row>
    <row r="37" spans="1:13" s="138" customFormat="1" ht="15" customHeight="1">
      <c r="A37" s="187" t="s">
        <v>163</v>
      </c>
      <c r="B37" s="265">
        <v>2470</v>
      </c>
      <c r="C37" s="266">
        <v>1.5857479795817104E-2</v>
      </c>
      <c r="I37" s="160"/>
      <c r="M37" s="169">
        <f t="shared" si="3"/>
        <v>1.8616780728993941E-2</v>
      </c>
    </row>
    <row r="38" spans="1:13" s="138" customFormat="1" ht="15" customHeight="1">
      <c r="A38" s="187" t="s">
        <v>162</v>
      </c>
      <c r="B38" s="265">
        <v>2226</v>
      </c>
      <c r="C38" s="266">
        <v>1.2560918415203605E-2</v>
      </c>
      <c r="I38" s="160"/>
      <c r="M38" s="169">
        <f t="shared" si="3"/>
        <v>1.6777714130664173E-2</v>
      </c>
    </row>
    <row r="39" spans="1:13" s="138" customFormat="1" ht="15" customHeight="1">
      <c r="A39" s="187" t="s">
        <v>164</v>
      </c>
      <c r="B39" s="265">
        <v>1431</v>
      </c>
      <c r="C39" s="266">
        <v>8.9992727173861323E-3</v>
      </c>
      <c r="I39" s="160"/>
      <c r="M39" s="169">
        <f t="shared" si="3"/>
        <v>1.0785673369712683E-2</v>
      </c>
    </row>
    <row r="40" spans="1:13" s="138" customFormat="1" ht="15" customHeight="1">
      <c r="A40" s="187" t="s">
        <v>139</v>
      </c>
      <c r="B40" s="265">
        <v>1322</v>
      </c>
      <c r="C40" s="266">
        <v>7.7010392664641153E-3</v>
      </c>
      <c r="I40" s="160"/>
      <c r="M40" s="169">
        <f t="shared" si="3"/>
        <v>9.9641231270161893E-3</v>
      </c>
    </row>
    <row r="41" spans="1:13" s="138" customFormat="1" ht="15" customHeight="1">
      <c r="A41" s="187" t="s">
        <v>168</v>
      </c>
      <c r="B41" s="265">
        <v>822</v>
      </c>
      <c r="C41" s="266">
        <v>5.9406075188787617E-3</v>
      </c>
      <c r="M41" s="169">
        <f t="shared" si="3"/>
        <v>6.1955440320781456E-3</v>
      </c>
    </row>
    <row r="42" spans="1:13" s="138" customFormat="1" ht="15" customHeight="1">
      <c r="A42" s="187" t="s">
        <v>166</v>
      </c>
      <c r="B42" s="265">
        <v>919</v>
      </c>
      <c r="C42" s="266">
        <v>6.2804592076018025E-3</v>
      </c>
      <c r="M42" s="169">
        <f t="shared" si="3"/>
        <v>6.9266483764961256E-3</v>
      </c>
    </row>
    <row r="43" spans="1:13" s="138" customFormat="1" ht="15" customHeight="1">
      <c r="A43" s="187" t="s">
        <v>165</v>
      </c>
      <c r="B43" s="265">
        <v>1200</v>
      </c>
      <c r="C43" s="266">
        <v>7.0281329227924938E-3</v>
      </c>
      <c r="M43" s="169">
        <f t="shared" si="3"/>
        <v>9.0445898278513071E-3</v>
      </c>
    </row>
    <row r="44" spans="1:13" s="138" customFormat="1" ht="15" customHeight="1">
      <c r="A44" s="187" t="s">
        <v>167</v>
      </c>
      <c r="B44" s="265">
        <v>477</v>
      </c>
      <c r="C44" s="266">
        <v>3.1946058739965879E-3</v>
      </c>
      <c r="M44" s="169">
        <f t="shared" si="3"/>
        <v>3.5952244565708945E-3</v>
      </c>
    </row>
    <row r="45" spans="1:13" s="138" customFormat="1" ht="15" customHeight="1">
      <c r="A45" s="187" t="s">
        <v>169</v>
      </c>
      <c r="B45" s="265">
        <v>357</v>
      </c>
      <c r="C45" s="266">
        <v>2.2770063144443766E-3</v>
      </c>
      <c r="M45" s="169">
        <f t="shared" si="3"/>
        <v>2.690765473785764E-3</v>
      </c>
    </row>
    <row r="46" spans="1:13" s="138" customFormat="1" ht="15" customHeight="1">
      <c r="A46" s="187" t="s">
        <v>176</v>
      </c>
      <c r="B46" s="265">
        <v>1139</v>
      </c>
      <c r="C46" s="266">
        <v>8.0612820565105388E-3</v>
      </c>
      <c r="M46" s="169">
        <f t="shared" si="3"/>
        <v>8.5848231782688651E-3</v>
      </c>
    </row>
    <row r="47" spans="1:13" s="138" customFormat="1" ht="15" customHeight="1">
      <c r="A47" s="187" t="s">
        <v>52</v>
      </c>
      <c r="B47" s="265">
        <v>3214</v>
      </c>
      <c r="C47" s="266">
        <v>1.9962888195591444E-2</v>
      </c>
      <c r="M47" s="169">
        <f t="shared" si="3"/>
        <v>2.422442642226175E-2</v>
      </c>
    </row>
    <row r="48" spans="1:13" s="138" customFormat="1" ht="15" customHeight="1">
      <c r="A48" s="187" t="s">
        <v>170</v>
      </c>
      <c r="B48" s="267">
        <f>SUM(B29:B47)</f>
        <v>132676</v>
      </c>
      <c r="C48" s="266">
        <f>SUM(C29:C47)</f>
        <v>0.99999999999999978</v>
      </c>
      <c r="I48" s="160"/>
      <c r="M48" s="169"/>
    </row>
    <row r="49" spans="9:9" s="138" customFormat="1" ht="15" customHeight="1">
      <c r="I49" s="160"/>
    </row>
    <row r="50" spans="9:9" s="138" customFormat="1" ht="12">
      <c r="I50" s="160"/>
    </row>
    <row r="51" spans="9:9" s="138" customFormat="1" ht="12">
      <c r="I51" s="160"/>
    </row>
  </sheetData>
  <mergeCells count="4">
    <mergeCell ref="A3:B3"/>
    <mergeCell ref="A21:B21"/>
    <mergeCell ref="A22:B22"/>
    <mergeCell ref="A23:F24"/>
  </mergeCells>
  <phoneticPr fontId="2"/>
  <printOptions horizontalCentered="1"/>
  <pageMargins left="0.78740157480314965" right="0.78740157480314965" top="0.78740157480314965" bottom="0.39370078740157483" header="1.3385826771653544" footer="0.51181102362204722"/>
  <pageSetup paperSize="9" fitToWidth="0" fitToHeight="0" orientation="portrait" blackAndWhite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7</vt:i4>
      </vt:variant>
      <vt:variant>
        <vt:lpstr>名前付き一覧</vt:lpstr>
      </vt:variant>
      <vt:variant>
        <vt:i4>5</vt:i4>
      </vt:variant>
    </vt:vector>
  </HeadingPairs>
  <TitlesOfParts>
    <vt:vector baseType="lpstr" size="12">
      <vt:lpstr>18-1</vt:lpstr>
      <vt:lpstr>18-2～10</vt:lpstr>
      <vt:lpstr>18-11～13</vt:lpstr>
      <vt:lpstr>18-14～16</vt:lpstr>
      <vt:lpstr>18-17</vt:lpstr>
      <vt:lpstr>18-18</vt:lpstr>
      <vt:lpstr>18-19、20</vt:lpstr>
      <vt:lpstr>'18-11～13'!Print_Area</vt:lpstr>
      <vt:lpstr>'18-17'!Print_Area</vt:lpstr>
      <vt:lpstr>'18-18'!Print_Area</vt:lpstr>
      <vt:lpstr>'18-19、20'!Print_Area</vt:lpstr>
      <vt:lpstr>'18-18'!Print_Titles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2022-07-30T02:53:33Z</dcterms:created>
  <dcterms:modified xsi:type="dcterms:W3CDTF">2026-09-24T09:45:16Z</dcterms:modified>
</cp:coreProperties>
</file>