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defaultThemeVersion="124226"/>
  <xr:revisionPtr xr6:coauthVersionLast="47" xr6:coauthVersionMax="47" documentId="8_{5516E543-E61A-4B34-8D8A-5CF4B1987639}" revIDLastSave="0" xr10:uidLastSave="{00000000-0000-0000-0000-000000000000}"/>
  <bookViews>
    <workbookView tabRatio="917" xr2:uid="{4F95FA73-EB43-4522-8B9F-FE94ED0D5BE9}" windowHeight="15720" windowWidth="29040" xWindow="28680" yWindow="-120"/>
  </bookViews>
  <sheets>
    <sheet r:id="rId1" name="基本入力" sheetId="1"/>
    <sheet r:id="rId2" name="届出書" sheetId="3"/>
    <sheet r:id="rId3" name="基準算定表" sheetId="2"/>
    <sheet r:id="rId4" name="計画書" sheetId="4"/>
    <sheet r:id="rId5" name="①報告書" sheetId="6"/>
    <sheet r:id="rId6" name="①算定表" sheetId="5"/>
    <sheet r:id="rId7" name="①実施状況書 " sheetId="7"/>
    <sheet r:id="rId8" name="②報告書" sheetId="9"/>
    <sheet r:id="rId9" name="②算定表" sheetId="8"/>
    <sheet r:id="rId10" name="②実施状況書" sheetId="10"/>
    <sheet r:id="rId11" name="③報告書" sheetId="12"/>
    <sheet r:id="rId12" name="③算定表" sheetId="11"/>
    <sheet r:id="rId13" name="③実施状況書" sheetId="13"/>
  </sheets>
  <definedNames>
    <definedName localSheetId="5" name="_xlnm.Print_Area">①算定表!$B$2:$V$70,①算定表!$B$73:$V$104</definedName>
    <definedName localSheetId="6" name="_xlnm.Print_Area">'①実施状況書 '!$B$2:$U$23,'①実施状況書 '!$B$25:$U$55,'①実施状況書 '!$B$57:$U$98,'①実施状況書 '!$B$100:$U$113,'①実施状況書 '!$B$116:$U$154,'①実施状況書 '!$B$157:$U$168</definedName>
    <definedName localSheetId="4" name="_xlnm.Print_Area">①報告書!$B$2:$U$38</definedName>
    <definedName localSheetId="8" name="_xlnm.Print_Area">②算定表!$B$2:$V$70,②算定表!$B$73:$V$104</definedName>
    <definedName localSheetId="9" name="_xlnm.Print_Area">②実施状況書!$B$2:$U$23,②実施状況書!$B$25:$U$55,②実施状況書!$B$57:$U$98,②実施状況書!$B$100:$U$113,②実施状況書!$B$116:$U$154,②実施状況書!$B$157:$U$168</definedName>
    <definedName localSheetId="7" name="_xlnm.Print_Area">②報告書!$B$2:$U$38</definedName>
    <definedName localSheetId="11" name="_xlnm.Print_Area">③算定表!$B$2:$V$70,③算定表!$B$73:$V$104</definedName>
    <definedName localSheetId="12" name="_xlnm.Print_Area">③実施状況書!$B$2:$U$23,③実施状況書!$B$25:$U$55,③実施状況書!$B$57:$U$98,③実施状況書!$B$100:$U$113,③実施状況書!$B$116:$U$154,③実施状況書!$B$157:$U$168</definedName>
    <definedName localSheetId="10" name="_xlnm.Print_Area">③報告書!$B$2:$U$38</definedName>
    <definedName localSheetId="2" name="_xlnm.Print_Area">基準算定表!$B$2:$V$70,基準算定表!$B$73:$V$111</definedName>
    <definedName localSheetId="0" name="_xlnm.Print_Area">基本入力!$B$2:$Q$100</definedName>
    <definedName localSheetId="3" name="_xlnm.Print_Area">計画書!$B$2:$U$23,計画書!$B$25:$U$55,計画書!$B$57:$U$93,計画書!$B$95:$U$108,計画書!$B$111:$U$136</definedName>
    <definedName localSheetId="1" name="_xlnm.Print_Area">届出書!$B$2:$U$38</definedName>
    <definedName hidden="1" localSheetId="5" name="Z_EF37224A_BEAD_47A8_87A2_E8BBC3DBEF06_.wvu.PrintArea">①算定表!$B$2:$V$70,①算定表!$B$73:$V$104</definedName>
    <definedName hidden="1" localSheetId="6" name="Z_EF37224A_BEAD_47A8_87A2_E8BBC3DBEF06_.wvu.PrintArea">'①実施状況書 '!$B$2:$U$23,'①実施状況書 '!$B$25:$U$55,'①実施状況書 '!$B$57:$U$98,'①実施状況書 '!$B$100:$U$114,'①実施状況書 '!$B$116:$U$155,'①実施状況書 '!$B$157:$U$168</definedName>
    <definedName hidden="1" localSheetId="4" name="Z_EF37224A_BEAD_47A8_87A2_E8BBC3DBEF06_.wvu.PrintArea">①報告書!$B$2:$U$38</definedName>
    <definedName hidden="1" localSheetId="8" name="Z_EF37224A_BEAD_47A8_87A2_E8BBC3DBEF06_.wvu.PrintArea">②算定表!$B$2:$V$70,②算定表!$B$73:$V$104</definedName>
    <definedName hidden="1" localSheetId="9" name="Z_EF37224A_BEAD_47A8_87A2_E8BBC3DBEF06_.wvu.PrintArea">②実施状況書!$B$2:$U$23,②実施状況書!$B$25:$U$55,②実施状況書!$B$57:$U$98,②実施状況書!$B$100:$U$114,②実施状況書!$B$116:$U$155,②実施状況書!$B$157:$U$168</definedName>
    <definedName hidden="1" localSheetId="7" name="Z_EF37224A_BEAD_47A8_87A2_E8BBC3DBEF06_.wvu.PrintArea">②報告書!$B$2:$U$38</definedName>
    <definedName hidden="1" localSheetId="11" name="Z_EF37224A_BEAD_47A8_87A2_E8BBC3DBEF06_.wvu.PrintArea">③算定表!$B$2:$V$70,③算定表!$B$73:$V$104</definedName>
    <definedName hidden="1" localSheetId="12" name="Z_EF37224A_BEAD_47A8_87A2_E8BBC3DBEF06_.wvu.PrintArea">③実施状況書!$B$2:$U$23,③実施状況書!$B$25:$U$55,③実施状況書!$B$57:$U$98,③実施状況書!$B$100:$U$114,③実施状況書!$B$116:$U$155,③実施状況書!$B$157:$U$168</definedName>
    <definedName hidden="1" localSheetId="10" name="Z_EF37224A_BEAD_47A8_87A2_E8BBC3DBEF06_.wvu.PrintArea">③報告書!$B$2:$U$38</definedName>
    <definedName hidden="1" localSheetId="2" name="Z_EF37224A_BEAD_47A8_87A2_E8BBC3DBEF06_.wvu.PrintArea">基準算定表!$B$2:$V$70,基準算定表!$B$73:$V$100</definedName>
    <definedName hidden="1" localSheetId="0" name="Z_EF37224A_BEAD_47A8_87A2_E8BBC3DBEF06_.wvu.PrintArea">基本入力!$B$2:$Q$100</definedName>
    <definedName hidden="1" localSheetId="3" name="Z_EF37224A_BEAD_47A8_87A2_E8BBC3DBEF06_.wvu.PrintArea">計画書!$B$2:$U$23,計画書!$B$25:$U$55,計画書!$B$57:$U$92,計画書!$B$95:$U$109,計画書!$B$111:$U$136</definedName>
    <definedName hidden="1" localSheetId="1" name="Z_EF37224A_BEAD_47A8_87A2_E8BBC3DBEF06_.wvu.PrintArea">届出書!$B$2:$U$38</definedName>
  </definedNames>
  <calcPr calcId="191029"/>
  <customWorkbookViews>
    <customWorkbookView activeSheetId="9" guid="{EF37224A-BEAD-47A8-87A2-E8BBC3DBEF06}" maximized="1" mergeInterval="0" name="増野 真代 - 個人用ビュー" personalView="1" tabRatio="917" windowHeight="1040" windowWidth="1928" xWindow="-4" yWindow="-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53" i="5" l="1"/>
  <c r="AP45" i="2"/>
  <c r="U116" i="2"/>
  <c r="AO104" i="2"/>
  <c r="AP104" i="2"/>
  <c r="AO103" i="2"/>
  <c r="AP103" i="2"/>
  <c r="AP45" i="5"/>
  <c r="H20" i="3"/>
  <c r="F57" i="4"/>
  <c r="H19" i="3"/>
  <c r="E105" i="7"/>
  <c r="T55" i="5"/>
  <c r="T59" i="5"/>
  <c r="U61" i="5"/>
  <c r="N68" i="5"/>
  <c r="P61" i="7"/>
  <c r="P69" i="7"/>
  <c r="T63" i="5"/>
  <c r="U65" i="5"/>
  <c r="T63" i="2"/>
  <c r="T64" i="2"/>
  <c r="T64" i="11"/>
  <c r="N27" i="11"/>
  <c r="N27" i="8"/>
  <c r="O104" i="5"/>
  <c r="AP47" i="11"/>
  <c r="AP47" i="8"/>
  <c r="U109" i="8"/>
  <c r="AP47" i="5"/>
  <c r="AO43" i="8"/>
  <c r="AO52" i="8"/>
  <c r="AO50" i="8"/>
  <c r="AO49" i="8"/>
  <c r="AO52" i="2"/>
  <c r="AO50" i="2"/>
  <c r="AO49" i="2"/>
  <c r="AO48" i="2"/>
  <c r="AO47" i="2"/>
  <c r="AO53" i="2"/>
  <c r="AO44" i="2"/>
  <c r="AP47" i="2"/>
  <c r="U117" i="2"/>
  <c r="AP44" i="8"/>
  <c r="AP43" i="8"/>
  <c r="U108" i="8"/>
  <c r="AP51" i="8"/>
  <c r="AP49" i="8"/>
  <c r="AP48" i="8"/>
  <c r="AP49" i="5"/>
  <c r="AP48" i="5"/>
  <c r="T64" i="8"/>
  <c r="T64" i="5"/>
  <c r="N47" i="2"/>
  <c r="N53" i="2"/>
  <c r="AO97" i="8"/>
  <c r="AO97" i="5"/>
  <c r="AP97" i="5"/>
  <c r="U110" i="5"/>
  <c r="R97" i="5"/>
  <c r="M145" i="7"/>
  <c r="N27" i="5"/>
  <c r="R103" i="11"/>
  <c r="R110" i="2"/>
  <c r="R111" i="2"/>
  <c r="R103" i="5"/>
  <c r="M138" i="7"/>
  <c r="O111" i="2"/>
  <c r="L113" i="5"/>
  <c r="L121" i="2"/>
  <c r="R100" i="11"/>
  <c r="K109" i="11"/>
  <c r="R100" i="8"/>
  <c r="M148" i="10"/>
  <c r="R100" i="5"/>
  <c r="R107" i="2"/>
  <c r="R104" i="11"/>
  <c r="M139" i="13"/>
  <c r="R104" i="8"/>
  <c r="M139" i="10"/>
  <c r="R103" i="8"/>
  <c r="R104" i="5"/>
  <c r="M139" i="7"/>
  <c r="N27" i="2"/>
  <c r="M37" i="11"/>
  <c r="M36" i="11"/>
  <c r="M37" i="8"/>
  <c r="M36" i="8"/>
  <c r="M37" i="5"/>
  <c r="M36" i="5"/>
  <c r="M28" i="11"/>
  <c r="M28" i="8"/>
  <c r="M28" i="5"/>
  <c r="M37" i="2"/>
  <c r="M36" i="2"/>
  <c r="O104" i="11"/>
  <c r="R99" i="11"/>
  <c r="M99" i="11"/>
  <c r="R98" i="11"/>
  <c r="M146" i="13"/>
  <c r="R97" i="11"/>
  <c r="M145" i="13"/>
  <c r="R96" i="11"/>
  <c r="M144" i="13"/>
  <c r="O104" i="8"/>
  <c r="R99" i="8"/>
  <c r="M99" i="8"/>
  <c r="R98" i="8"/>
  <c r="M146" i="10"/>
  <c r="R97" i="8"/>
  <c r="M145" i="10"/>
  <c r="R96" i="8"/>
  <c r="K109" i="8"/>
  <c r="R99" i="5"/>
  <c r="M99" i="5"/>
  <c r="R98" i="5"/>
  <c r="M146" i="7"/>
  <c r="R96" i="5"/>
  <c r="N64" i="11"/>
  <c r="T63" i="11"/>
  <c r="U65" i="11"/>
  <c r="N63" i="11"/>
  <c r="O65" i="11"/>
  <c r="N64" i="8"/>
  <c r="T63" i="8"/>
  <c r="U65" i="8"/>
  <c r="N63" i="8"/>
  <c r="O65" i="8"/>
  <c r="N64" i="5"/>
  <c r="N63" i="5"/>
  <c r="O65" i="5"/>
  <c r="T58" i="11"/>
  <c r="T57" i="11"/>
  <c r="T56" i="11"/>
  <c r="T55" i="11"/>
  <c r="T54" i="11"/>
  <c r="T52" i="11"/>
  <c r="T51" i="11"/>
  <c r="T50" i="11"/>
  <c r="T49" i="11"/>
  <c r="T48" i="11"/>
  <c r="T47" i="11"/>
  <c r="T46" i="11"/>
  <c r="T45" i="11"/>
  <c r="T44" i="11"/>
  <c r="T43" i="11"/>
  <c r="T53" i="11"/>
  <c r="T58" i="8"/>
  <c r="T57" i="8"/>
  <c r="T56" i="8"/>
  <c r="T55" i="8"/>
  <c r="T54" i="8"/>
  <c r="T59" i="8"/>
  <c r="T52" i="8"/>
  <c r="T51" i="8"/>
  <c r="T50" i="8"/>
  <c r="T49" i="8"/>
  <c r="T48" i="8"/>
  <c r="T47" i="8"/>
  <c r="T46" i="8"/>
  <c r="T45" i="8"/>
  <c r="T44" i="8"/>
  <c r="T43" i="8"/>
  <c r="T53" i="8"/>
  <c r="T58" i="5"/>
  <c r="T57" i="5"/>
  <c r="T56" i="5"/>
  <c r="T54" i="5"/>
  <c r="T52" i="5"/>
  <c r="T51" i="5"/>
  <c r="T50" i="5"/>
  <c r="T49" i="5"/>
  <c r="T48" i="5"/>
  <c r="T47" i="5"/>
  <c r="T46" i="5"/>
  <c r="T45" i="5"/>
  <c r="T44" i="5"/>
  <c r="T43" i="5"/>
  <c r="T53" i="5"/>
  <c r="T37" i="11"/>
  <c r="S37" i="11"/>
  <c r="R37" i="11"/>
  <c r="T36" i="11"/>
  <c r="S36" i="11"/>
  <c r="R36" i="11"/>
  <c r="T35" i="11"/>
  <c r="T38" i="11"/>
  <c r="R35" i="11"/>
  <c r="T34" i="11"/>
  <c r="R34" i="11"/>
  <c r="T33" i="11"/>
  <c r="R33" i="11"/>
  <c r="T32" i="11"/>
  <c r="R32" i="11"/>
  <c r="T31" i="11"/>
  <c r="R31" i="11"/>
  <c r="T30" i="11"/>
  <c r="R30" i="11"/>
  <c r="T37" i="8"/>
  <c r="S37" i="8"/>
  <c r="R37" i="8"/>
  <c r="T36" i="8"/>
  <c r="S36" i="8"/>
  <c r="R36" i="8"/>
  <c r="T35" i="8"/>
  <c r="R35" i="8"/>
  <c r="T34" i="8"/>
  <c r="R34" i="8"/>
  <c r="T33" i="8"/>
  <c r="R33" i="8"/>
  <c r="T32" i="8"/>
  <c r="R32" i="8"/>
  <c r="T31" i="8"/>
  <c r="R31" i="8"/>
  <c r="T30" i="8"/>
  <c r="T38" i="8"/>
  <c r="R30" i="8"/>
  <c r="T37" i="5"/>
  <c r="S37" i="5"/>
  <c r="R37" i="5"/>
  <c r="T36" i="5"/>
  <c r="S36" i="5"/>
  <c r="R36" i="5"/>
  <c r="T35" i="5"/>
  <c r="R35" i="5"/>
  <c r="T34" i="5"/>
  <c r="R34" i="5"/>
  <c r="T33" i="5"/>
  <c r="R33" i="5"/>
  <c r="T32" i="5"/>
  <c r="T38" i="5"/>
  <c r="R32" i="5"/>
  <c r="T31" i="5"/>
  <c r="R31" i="5"/>
  <c r="T30" i="5"/>
  <c r="R30" i="5"/>
  <c r="T28" i="11"/>
  <c r="S28" i="11"/>
  <c r="R28" i="11"/>
  <c r="T27" i="11"/>
  <c r="T26" i="11"/>
  <c r="T25" i="11"/>
  <c r="R25" i="11"/>
  <c r="T24" i="11"/>
  <c r="R24" i="11"/>
  <c r="T23" i="11"/>
  <c r="R23" i="11"/>
  <c r="T22" i="11"/>
  <c r="R22" i="11"/>
  <c r="T21" i="11"/>
  <c r="R21" i="11"/>
  <c r="T20" i="11"/>
  <c r="R20" i="11"/>
  <c r="T19" i="11"/>
  <c r="R19" i="11"/>
  <c r="T18" i="11"/>
  <c r="R18" i="11"/>
  <c r="T17" i="11"/>
  <c r="R17" i="11"/>
  <c r="T16" i="11"/>
  <c r="R16" i="11"/>
  <c r="T15" i="11"/>
  <c r="R15" i="11"/>
  <c r="T14" i="11"/>
  <c r="R14" i="11"/>
  <c r="T13" i="11"/>
  <c r="R13" i="11"/>
  <c r="T12" i="11"/>
  <c r="R12" i="11"/>
  <c r="T11" i="11"/>
  <c r="R11" i="11"/>
  <c r="T10" i="11"/>
  <c r="R10" i="11"/>
  <c r="T9" i="11"/>
  <c r="R9" i="11"/>
  <c r="T8" i="11"/>
  <c r="T29" i="11"/>
  <c r="U61" i="11"/>
  <c r="N68" i="11"/>
  <c r="P61" i="13"/>
  <c r="P69" i="13"/>
  <c r="R8" i="11"/>
  <c r="T7" i="11"/>
  <c r="R7" i="11"/>
  <c r="T28" i="8"/>
  <c r="S28" i="8"/>
  <c r="R28" i="8"/>
  <c r="T27" i="8"/>
  <c r="T26" i="8"/>
  <c r="T25" i="8"/>
  <c r="R25" i="8"/>
  <c r="T24" i="8"/>
  <c r="R24" i="8"/>
  <c r="T23" i="8"/>
  <c r="R23" i="8"/>
  <c r="T22" i="8"/>
  <c r="R22" i="8"/>
  <c r="T21" i="8"/>
  <c r="R21" i="8"/>
  <c r="T20" i="8"/>
  <c r="R20" i="8"/>
  <c r="T19" i="8"/>
  <c r="R19" i="8"/>
  <c r="T18" i="8"/>
  <c r="R18" i="8"/>
  <c r="T17" i="8"/>
  <c r="R17" i="8"/>
  <c r="T16" i="8"/>
  <c r="R16" i="8"/>
  <c r="T15" i="8"/>
  <c r="R15" i="8"/>
  <c r="T14" i="8"/>
  <c r="R14" i="8"/>
  <c r="T13" i="8"/>
  <c r="R13" i="8"/>
  <c r="T12" i="8"/>
  <c r="R12" i="8"/>
  <c r="T11" i="8"/>
  <c r="R11" i="8"/>
  <c r="T10" i="8"/>
  <c r="R10" i="8"/>
  <c r="T9" i="8"/>
  <c r="R9" i="8"/>
  <c r="T8" i="8"/>
  <c r="R8" i="8"/>
  <c r="T7" i="8"/>
  <c r="T29" i="8"/>
  <c r="R7" i="8"/>
  <c r="T28" i="5"/>
  <c r="S28" i="5"/>
  <c r="R28" i="5"/>
  <c r="T27" i="5"/>
  <c r="T26" i="5"/>
  <c r="T25" i="5"/>
  <c r="R25" i="5"/>
  <c r="T24" i="5"/>
  <c r="R24" i="5"/>
  <c r="T23" i="5"/>
  <c r="R23" i="5"/>
  <c r="T22" i="5"/>
  <c r="R22" i="5"/>
  <c r="T21" i="5"/>
  <c r="R21" i="5"/>
  <c r="T20" i="5"/>
  <c r="R20" i="5"/>
  <c r="T19" i="5"/>
  <c r="R19" i="5"/>
  <c r="T18" i="5"/>
  <c r="R18" i="5"/>
  <c r="T17" i="5"/>
  <c r="R17" i="5"/>
  <c r="T16" i="5"/>
  <c r="R16" i="5"/>
  <c r="T15" i="5"/>
  <c r="R15" i="5"/>
  <c r="T14" i="5"/>
  <c r="R14" i="5"/>
  <c r="T13" i="5"/>
  <c r="R13" i="5"/>
  <c r="T12" i="5"/>
  <c r="R12" i="5"/>
  <c r="T11" i="5"/>
  <c r="R11" i="5"/>
  <c r="T10" i="5"/>
  <c r="T29" i="5"/>
  <c r="R10" i="5"/>
  <c r="T9" i="5"/>
  <c r="R9" i="5"/>
  <c r="T8" i="5"/>
  <c r="R8" i="5"/>
  <c r="T7" i="5"/>
  <c r="R7" i="5"/>
  <c r="S37" i="2"/>
  <c r="S36" i="2"/>
  <c r="M147" i="7"/>
  <c r="M148" i="7"/>
  <c r="R106" i="2"/>
  <c r="M106" i="2"/>
  <c r="R105" i="2"/>
  <c r="R104" i="2"/>
  <c r="R103" i="2"/>
  <c r="M138" i="10"/>
  <c r="M147" i="10"/>
  <c r="AO98" i="11"/>
  <c r="AP98" i="11"/>
  <c r="AO97" i="11"/>
  <c r="AP97" i="11"/>
  <c r="AO96" i="11"/>
  <c r="AP96" i="11"/>
  <c r="U110" i="11"/>
  <c r="AP98" i="8"/>
  <c r="AO98" i="8"/>
  <c r="AP97" i="8"/>
  <c r="U110" i="8"/>
  <c r="AP96" i="8"/>
  <c r="AO96" i="8"/>
  <c r="AP98" i="5"/>
  <c r="AO98" i="5"/>
  <c r="AP96" i="5"/>
  <c r="AO96" i="5"/>
  <c r="M148" i="13"/>
  <c r="AO105" i="2"/>
  <c r="AP105" i="2"/>
  <c r="X79" i="11"/>
  <c r="X76" i="11"/>
  <c r="X76" i="8"/>
  <c r="AP52" i="11"/>
  <c r="AO52" i="11"/>
  <c r="AP51" i="11"/>
  <c r="AO51" i="11"/>
  <c r="AO50" i="11"/>
  <c r="AP49" i="11"/>
  <c r="AO49" i="11"/>
  <c r="AP48" i="11"/>
  <c r="U109" i="11"/>
  <c r="AO48" i="11"/>
  <c r="AO47" i="11"/>
  <c r="AP46" i="11"/>
  <c r="AO46" i="11"/>
  <c r="AP45" i="11"/>
  <c r="AP53" i="11"/>
  <c r="AO45" i="11"/>
  <c r="AP44" i="11"/>
  <c r="AO44" i="11"/>
  <c r="AP43" i="11"/>
  <c r="AO43" i="11"/>
  <c r="AO53" i="11"/>
  <c r="AP52" i="8"/>
  <c r="AO51" i="8"/>
  <c r="AO48" i="8"/>
  <c r="AO47" i="8"/>
  <c r="AP46" i="8"/>
  <c r="AO46" i="8"/>
  <c r="AP45" i="8"/>
  <c r="AO45" i="8"/>
  <c r="AO53" i="8"/>
  <c r="AO44" i="8"/>
  <c r="S28" i="2"/>
  <c r="AP48" i="2"/>
  <c r="AP46" i="5"/>
  <c r="AP44" i="5"/>
  <c r="AP43" i="5"/>
  <c r="N52" i="11"/>
  <c r="N51" i="11"/>
  <c r="N50" i="11"/>
  <c r="N49" i="11"/>
  <c r="N48" i="11"/>
  <c r="N47" i="11"/>
  <c r="N46" i="11"/>
  <c r="N45" i="11"/>
  <c r="N44" i="11"/>
  <c r="N43" i="11"/>
  <c r="N53" i="11"/>
  <c r="T112" i="11"/>
  <c r="P122" i="13"/>
  <c r="N52" i="8"/>
  <c r="N51" i="8"/>
  <c r="N50" i="8"/>
  <c r="N49" i="8"/>
  <c r="N48" i="8"/>
  <c r="N47" i="8"/>
  <c r="N46" i="8"/>
  <c r="N45" i="8"/>
  <c r="N44" i="8"/>
  <c r="N43" i="8"/>
  <c r="N52" i="5"/>
  <c r="N51" i="5"/>
  <c r="N50" i="5"/>
  <c r="N49" i="5"/>
  <c r="N48" i="5"/>
  <c r="N53" i="5"/>
  <c r="T112" i="5"/>
  <c r="J122" i="13"/>
  <c r="N47" i="5"/>
  <c r="N46" i="5"/>
  <c r="N45" i="5"/>
  <c r="N44" i="5"/>
  <c r="N43" i="5"/>
  <c r="AP52" i="2"/>
  <c r="AP51" i="2"/>
  <c r="AP49" i="2"/>
  <c r="AP43" i="2"/>
  <c r="AP44" i="2"/>
  <c r="AP46" i="2"/>
  <c r="M28" i="2"/>
  <c r="N28" i="2"/>
  <c r="N29" i="2"/>
  <c r="S122" i="13"/>
  <c r="S122" i="10"/>
  <c r="S122" i="7"/>
  <c r="M113" i="10"/>
  <c r="M112" i="10"/>
  <c r="M111" i="10"/>
  <c r="M110" i="10"/>
  <c r="M109" i="10"/>
  <c r="M108" i="10"/>
  <c r="M107" i="10"/>
  <c r="M106" i="10"/>
  <c r="M105" i="10"/>
  <c r="M113" i="7"/>
  <c r="M112" i="7"/>
  <c r="M111" i="7"/>
  <c r="M110" i="7"/>
  <c r="M109" i="7"/>
  <c r="M108" i="7"/>
  <c r="M107" i="7"/>
  <c r="M106" i="7"/>
  <c r="M105" i="7"/>
  <c r="M106" i="13"/>
  <c r="M107" i="13"/>
  <c r="M108" i="13"/>
  <c r="M109" i="13"/>
  <c r="M110" i="13"/>
  <c r="M111" i="13"/>
  <c r="M112" i="13"/>
  <c r="M113" i="13"/>
  <c r="M105" i="13"/>
  <c r="H121" i="13"/>
  <c r="H121" i="10"/>
  <c r="H121" i="7"/>
  <c r="T30" i="2"/>
  <c r="R30" i="2"/>
  <c r="F60" i="4"/>
  <c r="G75" i="4"/>
  <c r="T43" i="2"/>
  <c r="N43" i="2"/>
  <c r="T37" i="2"/>
  <c r="T32" i="2"/>
  <c r="T33" i="2"/>
  <c r="T34" i="2"/>
  <c r="T38" i="2"/>
  <c r="L122" i="2"/>
  <c r="T35" i="2"/>
  <c r="T31" i="2"/>
  <c r="R36" i="2"/>
  <c r="T36" i="2"/>
  <c r="T7" i="2"/>
  <c r="R28" i="2"/>
  <c r="T28" i="2"/>
  <c r="T29" i="2"/>
  <c r="T27" i="2"/>
  <c r="R17" i="2"/>
  <c r="T25" i="2"/>
  <c r="T26" i="2"/>
  <c r="T8" i="2"/>
  <c r="T9" i="2"/>
  <c r="T10" i="2"/>
  <c r="T11" i="2"/>
  <c r="T12" i="2"/>
  <c r="T13" i="2"/>
  <c r="T14" i="2"/>
  <c r="T15" i="2"/>
  <c r="T16" i="2"/>
  <c r="T17" i="2"/>
  <c r="T18" i="2"/>
  <c r="T19" i="2"/>
  <c r="T20" i="2"/>
  <c r="T21" i="2"/>
  <c r="T22" i="2"/>
  <c r="T23" i="2"/>
  <c r="T24" i="2"/>
  <c r="I87" i="13"/>
  <c r="I87" i="10"/>
  <c r="I87" i="7"/>
  <c r="I84" i="7"/>
  <c r="U84" i="7"/>
  <c r="J83" i="4"/>
  <c r="R88" i="13"/>
  <c r="B148" i="13"/>
  <c r="B147" i="13"/>
  <c r="B144" i="13"/>
  <c r="B148" i="10"/>
  <c r="B147" i="10"/>
  <c r="B144" i="10"/>
  <c r="B144" i="7"/>
  <c r="N26" i="2"/>
  <c r="N26" i="5"/>
  <c r="N26" i="11"/>
  <c r="N28" i="5"/>
  <c r="AO51" i="2"/>
  <c r="AO45" i="2"/>
  <c r="AO46" i="2"/>
  <c r="AO43" i="2"/>
  <c r="AO43" i="5"/>
  <c r="H15" i="4"/>
  <c r="H15" i="10"/>
  <c r="B105" i="7"/>
  <c r="M77" i="1"/>
  <c r="P15" i="4"/>
  <c r="F79" i="1"/>
  <c r="O6" i="3"/>
  <c r="E113" i="7"/>
  <c r="B113" i="7"/>
  <c r="E112" i="7"/>
  <c r="B112" i="7"/>
  <c r="E111" i="7"/>
  <c r="B111" i="7"/>
  <c r="E110" i="7"/>
  <c r="B110" i="7"/>
  <c r="E109" i="7"/>
  <c r="B109" i="7"/>
  <c r="E108" i="7"/>
  <c r="B108" i="7"/>
  <c r="E107" i="7"/>
  <c r="B107" i="7"/>
  <c r="E106" i="7"/>
  <c r="B106" i="7"/>
  <c r="H21" i="9"/>
  <c r="N33" i="2"/>
  <c r="N45" i="2"/>
  <c r="N44" i="2"/>
  <c r="F82" i="1"/>
  <c r="O6" i="6"/>
  <c r="F84" i="1"/>
  <c r="O6" i="9"/>
  <c r="F86" i="1"/>
  <c r="O6" i="12"/>
  <c r="N34" i="5"/>
  <c r="R37" i="2"/>
  <c r="T44" i="2"/>
  <c r="T45" i="2"/>
  <c r="T46" i="2"/>
  <c r="T47" i="2"/>
  <c r="T53" i="2"/>
  <c r="U61" i="2"/>
  <c r="N68" i="2"/>
  <c r="T48" i="2"/>
  <c r="T49" i="2"/>
  <c r="T50" i="2"/>
  <c r="T51" i="2"/>
  <c r="T52" i="2"/>
  <c r="K145" i="13"/>
  <c r="K146" i="13"/>
  <c r="K147" i="13"/>
  <c r="K148" i="13"/>
  <c r="K144" i="13"/>
  <c r="E139" i="13"/>
  <c r="E138" i="13"/>
  <c r="S6" i="12"/>
  <c r="Q6" i="12"/>
  <c r="K145" i="10"/>
  <c r="K146" i="10"/>
  <c r="K147" i="10"/>
  <c r="K148" i="10"/>
  <c r="K144" i="10"/>
  <c r="E139" i="10"/>
  <c r="E138" i="10"/>
  <c r="S6" i="9"/>
  <c r="Q6" i="9"/>
  <c r="E113" i="13"/>
  <c r="B113" i="13"/>
  <c r="E112" i="13"/>
  <c r="B112" i="13"/>
  <c r="E111" i="13"/>
  <c r="B111" i="13"/>
  <c r="E110" i="13"/>
  <c r="B110" i="13"/>
  <c r="E109" i="13"/>
  <c r="B109" i="13"/>
  <c r="E108" i="13"/>
  <c r="B108" i="13"/>
  <c r="E107" i="13"/>
  <c r="B107" i="13"/>
  <c r="E106" i="13"/>
  <c r="B106" i="13"/>
  <c r="E105" i="13"/>
  <c r="B105" i="13"/>
  <c r="I84" i="13"/>
  <c r="O87" i="13"/>
  <c r="L87" i="13"/>
  <c r="H83" i="13"/>
  <c r="H76" i="13"/>
  <c r="B29" i="13"/>
  <c r="H23" i="13"/>
  <c r="M22" i="13"/>
  <c r="H22" i="13"/>
  <c r="M21" i="13"/>
  <c r="H21" i="13"/>
  <c r="M20" i="13"/>
  <c r="H20" i="13"/>
  <c r="M19" i="13"/>
  <c r="H19" i="13"/>
  <c r="H14" i="13"/>
  <c r="H13" i="13"/>
  <c r="H12" i="13"/>
  <c r="H11" i="13"/>
  <c r="H10" i="13"/>
  <c r="H9" i="13"/>
  <c r="H8" i="13"/>
  <c r="H7" i="13"/>
  <c r="K31" i="12"/>
  <c r="K30" i="12"/>
  <c r="K29" i="12"/>
  <c r="H28" i="12"/>
  <c r="K27" i="12"/>
  <c r="N26" i="12"/>
  <c r="L26" i="12"/>
  <c r="K25" i="12"/>
  <c r="H24" i="12"/>
  <c r="H23" i="12"/>
  <c r="H22" i="12"/>
  <c r="H21" i="12"/>
  <c r="H20" i="12"/>
  <c r="F100" i="13"/>
  <c r="H19" i="12"/>
  <c r="L14" i="12"/>
  <c r="L12" i="12"/>
  <c r="L11" i="12"/>
  <c r="L10" i="12"/>
  <c r="Q92" i="11"/>
  <c r="B92" i="11"/>
  <c r="K87" i="11"/>
  <c r="N58" i="11"/>
  <c r="N57" i="11"/>
  <c r="N56" i="11"/>
  <c r="N55" i="11"/>
  <c r="N54" i="11"/>
  <c r="N59" i="11"/>
  <c r="N37" i="11"/>
  <c r="N36" i="11"/>
  <c r="N35" i="11"/>
  <c r="N38" i="11"/>
  <c r="N34" i="11"/>
  <c r="N33" i="11"/>
  <c r="N32" i="11"/>
  <c r="N31" i="11"/>
  <c r="N30" i="11"/>
  <c r="N28" i="11"/>
  <c r="N25" i="11"/>
  <c r="N24" i="11"/>
  <c r="N23" i="11"/>
  <c r="N22" i="11"/>
  <c r="N21" i="11"/>
  <c r="N20" i="11"/>
  <c r="N19" i="11"/>
  <c r="N18" i="11"/>
  <c r="N17" i="11"/>
  <c r="N16" i="11"/>
  <c r="N15" i="11"/>
  <c r="N14" i="11"/>
  <c r="N13" i="11"/>
  <c r="N12" i="11"/>
  <c r="N11" i="11"/>
  <c r="N10" i="11"/>
  <c r="N9" i="11"/>
  <c r="N8" i="11"/>
  <c r="N29" i="11"/>
  <c r="N7" i="11"/>
  <c r="E113" i="10"/>
  <c r="B113" i="10"/>
  <c r="E112" i="10"/>
  <c r="B112" i="10"/>
  <c r="E111" i="10"/>
  <c r="B111" i="10"/>
  <c r="E110" i="10"/>
  <c r="B110" i="10"/>
  <c r="E109" i="10"/>
  <c r="B109" i="10"/>
  <c r="E108" i="10"/>
  <c r="B108" i="10"/>
  <c r="E107" i="10"/>
  <c r="B107" i="10"/>
  <c r="E106" i="10"/>
  <c r="B106" i="10"/>
  <c r="E105" i="10"/>
  <c r="B105" i="10"/>
  <c r="I84" i="10"/>
  <c r="R84" i="10"/>
  <c r="L87" i="10"/>
  <c r="H83" i="10"/>
  <c r="H76" i="10"/>
  <c r="B29" i="10"/>
  <c r="H23" i="10"/>
  <c r="M22" i="10"/>
  <c r="H22" i="10"/>
  <c r="M21" i="10"/>
  <c r="H21" i="10"/>
  <c r="M20" i="10"/>
  <c r="H20" i="10"/>
  <c r="M19" i="10"/>
  <c r="H19" i="10"/>
  <c r="H14" i="10"/>
  <c r="H13" i="10"/>
  <c r="H12" i="10"/>
  <c r="H11" i="10"/>
  <c r="H10" i="10"/>
  <c r="H9" i="10"/>
  <c r="H8" i="10"/>
  <c r="H7" i="10"/>
  <c r="K31" i="9"/>
  <c r="K30" i="9"/>
  <c r="K29" i="9"/>
  <c r="H28" i="9"/>
  <c r="K27" i="9"/>
  <c r="N26" i="9"/>
  <c r="L26" i="9"/>
  <c r="K25" i="9"/>
  <c r="H24" i="9"/>
  <c r="H23" i="9"/>
  <c r="H22" i="9"/>
  <c r="H20" i="9"/>
  <c r="F57" i="10"/>
  <c r="H19" i="9"/>
  <c r="L14" i="9"/>
  <c r="L12" i="9"/>
  <c r="L11" i="9"/>
  <c r="L10" i="9"/>
  <c r="Q92" i="8"/>
  <c r="B92" i="8"/>
  <c r="K87" i="8"/>
  <c r="N58" i="8"/>
  <c r="N57" i="8"/>
  <c r="N56" i="8"/>
  <c r="N55" i="8"/>
  <c r="N54" i="8"/>
  <c r="N59" i="8"/>
  <c r="N37" i="8"/>
  <c r="N36" i="8"/>
  <c r="N35" i="8"/>
  <c r="N34" i="8"/>
  <c r="N33" i="8"/>
  <c r="N32" i="8"/>
  <c r="N31" i="8"/>
  <c r="N30" i="8"/>
  <c r="N38" i="8"/>
  <c r="N28" i="8"/>
  <c r="N26" i="8"/>
  <c r="N25" i="8"/>
  <c r="N24" i="8"/>
  <c r="N23" i="8"/>
  <c r="N22" i="8"/>
  <c r="N21" i="8"/>
  <c r="N20" i="8"/>
  <c r="N19" i="8"/>
  <c r="N18" i="8"/>
  <c r="N17" i="8"/>
  <c r="N16" i="8"/>
  <c r="N15" i="8"/>
  <c r="N14" i="8"/>
  <c r="N13" i="8"/>
  <c r="N12" i="8"/>
  <c r="N11" i="8"/>
  <c r="N10" i="8"/>
  <c r="N9" i="8"/>
  <c r="N8" i="8"/>
  <c r="N7" i="8"/>
  <c r="N29" i="8"/>
  <c r="E139" i="7"/>
  <c r="E138" i="7"/>
  <c r="N31" i="5"/>
  <c r="N32" i="5"/>
  <c r="N33" i="5"/>
  <c r="N38" i="5"/>
  <c r="B148" i="7"/>
  <c r="B147" i="7"/>
  <c r="K147" i="7"/>
  <c r="AO52" i="5"/>
  <c r="AO48" i="5"/>
  <c r="AO49" i="5"/>
  <c r="AO50" i="5"/>
  <c r="AO51" i="5"/>
  <c r="AO47" i="5"/>
  <c r="AO53" i="5"/>
  <c r="AO44" i="5"/>
  <c r="AO45" i="5"/>
  <c r="AO46" i="5"/>
  <c r="AP52" i="5"/>
  <c r="AP51" i="5"/>
  <c r="U109" i="5"/>
  <c r="K145" i="7"/>
  <c r="K146" i="7"/>
  <c r="K148" i="7"/>
  <c r="K144" i="7"/>
  <c r="Q92" i="5"/>
  <c r="B92" i="5"/>
  <c r="K87" i="5"/>
  <c r="K87" i="2"/>
  <c r="N58" i="5"/>
  <c r="N57" i="5"/>
  <c r="N56" i="5"/>
  <c r="N55" i="5"/>
  <c r="N59" i="5"/>
  <c r="N54" i="5"/>
  <c r="N37" i="5"/>
  <c r="N36" i="5"/>
  <c r="N35" i="5"/>
  <c r="N30" i="5"/>
  <c r="N25" i="5"/>
  <c r="N24" i="5"/>
  <c r="N23" i="5"/>
  <c r="N22" i="5"/>
  <c r="N21" i="5"/>
  <c r="N20" i="5"/>
  <c r="N19" i="5"/>
  <c r="N18" i="5"/>
  <c r="N17" i="5"/>
  <c r="N16" i="5"/>
  <c r="N15" i="5"/>
  <c r="N14" i="5"/>
  <c r="N13" i="5"/>
  <c r="N12" i="5"/>
  <c r="N11" i="5"/>
  <c r="N29" i="5"/>
  <c r="O61" i="5"/>
  <c r="N67" i="5"/>
  <c r="N10" i="5"/>
  <c r="N9" i="5"/>
  <c r="N8" i="5"/>
  <c r="N7" i="5"/>
  <c r="J73" i="4"/>
  <c r="G82" i="4"/>
  <c r="G84" i="13"/>
  <c r="N31" i="2"/>
  <c r="N32" i="2"/>
  <c r="N38" i="2"/>
  <c r="N34" i="2"/>
  <c r="N35" i="2"/>
  <c r="N36" i="2"/>
  <c r="N37" i="2"/>
  <c r="N30" i="2"/>
  <c r="F3" i="2"/>
  <c r="X102" i="2"/>
  <c r="N64" i="2"/>
  <c r="N63" i="2"/>
  <c r="O65" i="2"/>
  <c r="T58" i="2"/>
  <c r="N58" i="2"/>
  <c r="T57" i="2"/>
  <c r="N57" i="2"/>
  <c r="T56" i="2"/>
  <c r="N56" i="2"/>
  <c r="T55" i="2"/>
  <c r="N55" i="2"/>
  <c r="T54" i="2"/>
  <c r="T59" i="2"/>
  <c r="N54" i="2"/>
  <c r="N52" i="2"/>
  <c r="N51" i="2"/>
  <c r="N50" i="2"/>
  <c r="N49" i="2"/>
  <c r="N48" i="2"/>
  <c r="N46" i="2"/>
  <c r="R35" i="2"/>
  <c r="R34" i="2"/>
  <c r="R33" i="2"/>
  <c r="R32" i="2"/>
  <c r="R31" i="2"/>
  <c r="R25" i="2"/>
  <c r="N25" i="2"/>
  <c r="R24" i="2"/>
  <c r="N24" i="2"/>
  <c r="R23" i="2"/>
  <c r="N23" i="2"/>
  <c r="R22" i="2"/>
  <c r="N22" i="2"/>
  <c r="R21" i="2"/>
  <c r="N21" i="2"/>
  <c r="R20" i="2"/>
  <c r="N20" i="2"/>
  <c r="R19" i="2"/>
  <c r="N19" i="2"/>
  <c r="R18" i="2"/>
  <c r="N18" i="2"/>
  <c r="N17" i="2"/>
  <c r="R16" i="2"/>
  <c r="N16" i="2"/>
  <c r="R15" i="2"/>
  <c r="N15" i="2"/>
  <c r="R14" i="2"/>
  <c r="N14" i="2"/>
  <c r="R13" i="2"/>
  <c r="N13" i="2"/>
  <c r="R12" i="2"/>
  <c r="N12" i="2"/>
  <c r="R11" i="2"/>
  <c r="N11" i="2"/>
  <c r="R10" i="2"/>
  <c r="N10" i="2"/>
  <c r="R9" i="2"/>
  <c r="N9" i="2"/>
  <c r="R8" i="2"/>
  <c r="N8" i="2"/>
  <c r="R7" i="2"/>
  <c r="N7" i="2"/>
  <c r="M82" i="1"/>
  <c r="X79" i="8"/>
  <c r="J129" i="7"/>
  <c r="M84" i="1"/>
  <c r="Q83" i="13"/>
  <c r="M86" i="1"/>
  <c r="I142" i="13"/>
  <c r="T83" i="7"/>
  <c r="K120" i="1"/>
  <c r="H18" i="13"/>
  <c r="K119" i="1"/>
  <c r="H18" i="10"/>
  <c r="K118" i="1"/>
  <c r="K122" i="1"/>
  <c r="P18" i="7"/>
  <c r="K114" i="1"/>
  <c r="H18" i="4"/>
  <c r="O82" i="4"/>
  <c r="B29" i="7"/>
  <c r="H23" i="7"/>
  <c r="M22" i="7"/>
  <c r="M21" i="7"/>
  <c r="M20" i="7"/>
  <c r="M19" i="7"/>
  <c r="H22" i="7"/>
  <c r="H21" i="7"/>
  <c r="H20" i="7"/>
  <c r="H19" i="7"/>
  <c r="H14" i="7"/>
  <c r="H13" i="7"/>
  <c r="H12" i="7"/>
  <c r="H11" i="7"/>
  <c r="H10" i="7"/>
  <c r="H9" i="7"/>
  <c r="H8" i="7"/>
  <c r="H7" i="7"/>
  <c r="K31" i="6"/>
  <c r="K30" i="6"/>
  <c r="K29" i="6"/>
  <c r="H28" i="6"/>
  <c r="K27" i="6"/>
  <c r="N26" i="6"/>
  <c r="L26" i="6"/>
  <c r="K25" i="6"/>
  <c r="H24" i="6"/>
  <c r="H23" i="6"/>
  <c r="H22" i="6"/>
  <c r="H21" i="6"/>
  <c r="H20" i="6"/>
  <c r="G57" i="7"/>
  <c r="H19" i="6"/>
  <c r="L14" i="6"/>
  <c r="L12" i="6"/>
  <c r="L11" i="6"/>
  <c r="L10" i="6"/>
  <c r="S6" i="6"/>
  <c r="Q6" i="6"/>
  <c r="M22" i="4"/>
  <c r="M21" i="4"/>
  <c r="M20" i="4"/>
  <c r="M19" i="4"/>
  <c r="H23" i="4"/>
  <c r="H22" i="4"/>
  <c r="H21" i="4"/>
  <c r="H20" i="4"/>
  <c r="H19" i="4"/>
  <c r="H14" i="4"/>
  <c r="H13" i="4"/>
  <c r="H12" i="4"/>
  <c r="H11" i="4"/>
  <c r="H10" i="4"/>
  <c r="H9" i="4"/>
  <c r="H7" i="4"/>
  <c r="H8" i="4"/>
  <c r="K31" i="3"/>
  <c r="K30" i="3"/>
  <c r="K29" i="3"/>
  <c r="H28" i="3"/>
  <c r="K27" i="3"/>
  <c r="N26" i="3"/>
  <c r="L26" i="3"/>
  <c r="K25" i="3"/>
  <c r="H24" i="3"/>
  <c r="H23" i="3"/>
  <c r="H22" i="3"/>
  <c r="H21" i="3"/>
  <c r="L14" i="3"/>
  <c r="L12" i="3"/>
  <c r="L11" i="3"/>
  <c r="S6" i="3"/>
  <c r="Q6" i="3"/>
  <c r="L10" i="3"/>
  <c r="J80" i="4"/>
  <c r="H76" i="7"/>
  <c r="H83" i="7"/>
  <c r="H3" i="8"/>
  <c r="X92" i="8"/>
  <c r="X95" i="8"/>
  <c r="N83" i="7"/>
  <c r="X76" i="5"/>
  <c r="X79" i="5"/>
  <c r="H3" i="5"/>
  <c r="X95" i="5"/>
  <c r="N83" i="13"/>
  <c r="N76" i="7"/>
  <c r="J124" i="7"/>
  <c r="K121" i="7"/>
  <c r="H15" i="13"/>
  <c r="H15" i="7"/>
  <c r="R84" i="13"/>
  <c r="R87" i="13"/>
  <c r="R84" i="7"/>
  <c r="O84" i="13"/>
  <c r="L87" i="7"/>
  <c r="L84" i="7"/>
  <c r="M147" i="13"/>
  <c r="O87" i="10"/>
  <c r="U84" i="10"/>
  <c r="I142" i="7"/>
  <c r="J124" i="10"/>
  <c r="K83" i="7"/>
  <c r="K76" i="7"/>
  <c r="K83" i="13"/>
  <c r="Q76" i="13"/>
  <c r="I115" i="4"/>
  <c r="T83" i="10"/>
  <c r="Q76" i="10"/>
  <c r="T76" i="13"/>
  <c r="J129" i="10"/>
  <c r="Q76" i="7"/>
  <c r="Q83" i="7"/>
  <c r="P15" i="13"/>
  <c r="P15" i="10"/>
  <c r="P15" i="7"/>
  <c r="P18" i="4"/>
  <c r="N76" i="13"/>
  <c r="N76" i="10"/>
  <c r="R75" i="4"/>
  <c r="Q121" i="13"/>
  <c r="K121" i="10"/>
  <c r="R80" i="4"/>
  <c r="T83" i="13"/>
  <c r="X108" i="2"/>
  <c r="K76" i="10"/>
  <c r="K76" i="13"/>
  <c r="H60" i="7"/>
  <c r="Q121" i="10"/>
  <c r="T76" i="7"/>
  <c r="N83" i="10"/>
  <c r="K121" i="13"/>
  <c r="Q121" i="7"/>
  <c r="H3" i="11"/>
  <c r="X95" i="11"/>
  <c r="R85" i="10"/>
  <c r="I85" i="10"/>
  <c r="O88" i="7"/>
  <c r="L85" i="13"/>
  <c r="I85" i="13"/>
  <c r="U85" i="7"/>
  <c r="I88" i="10"/>
  <c r="O85" i="10"/>
  <c r="L88" i="7"/>
  <c r="U88" i="13"/>
  <c r="I88" i="7"/>
  <c r="R88" i="10"/>
  <c r="O88" i="13"/>
  <c r="R85" i="7"/>
  <c r="U85" i="13"/>
  <c r="O84" i="7"/>
  <c r="U87" i="7"/>
  <c r="R87" i="7"/>
  <c r="O87" i="7"/>
  <c r="N59" i="2"/>
  <c r="I85" i="7"/>
  <c r="T59" i="11"/>
  <c r="X7" i="11"/>
  <c r="X92" i="11"/>
  <c r="N53" i="8"/>
  <c r="T112" i="8"/>
  <c r="K110" i="11"/>
  <c r="M138" i="13"/>
  <c r="O84" i="10"/>
  <c r="R87" i="10"/>
  <c r="U84" i="13"/>
  <c r="U87" i="13"/>
  <c r="L84" i="13"/>
  <c r="U87" i="10"/>
  <c r="L84" i="10"/>
  <c r="I88" i="13"/>
  <c r="L88" i="10"/>
  <c r="L85" i="7"/>
  <c r="R85" i="13"/>
  <c r="U85" i="10"/>
  <c r="L88" i="13"/>
  <c r="L85" i="10"/>
  <c r="O83" i="4"/>
  <c r="U88" i="10"/>
  <c r="O85" i="7"/>
  <c r="R88" i="7"/>
  <c r="U88" i="7"/>
  <c r="O85" i="13"/>
  <c r="O88" i="10"/>
  <c r="B126" i="7"/>
  <c r="L114" i="5"/>
  <c r="K126" i="7"/>
  <c r="U108" i="5"/>
  <c r="M144" i="7"/>
  <c r="X92" i="5"/>
  <c r="X7" i="5"/>
  <c r="J124" i="13"/>
  <c r="K83" i="10"/>
  <c r="Q83" i="10"/>
  <c r="H60" i="13"/>
  <c r="T76" i="10"/>
  <c r="N121" i="13"/>
  <c r="I142" i="10"/>
  <c r="H60" i="10"/>
  <c r="J129" i="13"/>
  <c r="N121" i="10"/>
  <c r="N121" i="7"/>
  <c r="K109" i="5"/>
  <c r="B151" i="7"/>
  <c r="K110" i="5"/>
  <c r="U65" i="2"/>
  <c r="H18" i="7"/>
  <c r="K124" i="1"/>
  <c r="P18" i="13"/>
  <c r="K123" i="1"/>
  <c r="P18" i="10"/>
  <c r="J73" i="10"/>
  <c r="G83" i="4"/>
  <c r="L83" i="4"/>
  <c r="J73" i="13"/>
  <c r="G77" i="4"/>
  <c r="L77" i="4"/>
  <c r="J73" i="7"/>
  <c r="J86" i="13"/>
  <c r="M84" i="13"/>
  <c r="J78" i="13"/>
  <c r="J89" i="13"/>
  <c r="S77" i="13"/>
  <c r="G87" i="13"/>
  <c r="S89" i="13"/>
  <c r="S84" i="13"/>
  <c r="J80" i="13"/>
  <c r="G87" i="10"/>
  <c r="P89" i="10"/>
  <c r="P89" i="13"/>
  <c r="P84" i="10"/>
  <c r="J86" i="10"/>
  <c r="J78" i="10"/>
  <c r="J89" i="10"/>
  <c r="P77" i="10"/>
  <c r="J80" i="10"/>
  <c r="M84" i="7"/>
  <c r="M84" i="10"/>
  <c r="J89" i="7"/>
  <c r="M77" i="7"/>
  <c r="J86" i="7"/>
  <c r="J78" i="7"/>
  <c r="J80" i="7"/>
  <c r="G87" i="7"/>
  <c r="M89" i="7"/>
  <c r="M89" i="10"/>
  <c r="P77" i="13"/>
  <c r="M122" i="10"/>
  <c r="M122" i="13"/>
  <c r="B126" i="10"/>
  <c r="L113" i="8"/>
  <c r="L114" i="8"/>
  <c r="K126" i="10"/>
  <c r="U61" i="8"/>
  <c r="N68" i="8"/>
  <c r="P61" i="10"/>
  <c r="P69" i="10"/>
  <c r="O61" i="8"/>
  <c r="N67" i="8"/>
  <c r="M144" i="10"/>
  <c r="X7" i="8"/>
  <c r="AP53" i="8"/>
  <c r="K110" i="8"/>
  <c r="B151" i="10"/>
  <c r="P84" i="13"/>
  <c r="M77" i="10"/>
  <c r="M77" i="13"/>
  <c r="K118" i="2"/>
  <c r="P79" i="10"/>
  <c r="P87" i="10"/>
  <c r="P87" i="13"/>
  <c r="P79" i="13"/>
  <c r="P80" i="10"/>
  <c r="P80" i="13"/>
  <c r="AP53" i="2"/>
  <c r="M79" i="7"/>
  <c r="M79" i="10"/>
  <c r="M87" i="7"/>
  <c r="M87" i="10"/>
  <c r="J122" i="7"/>
  <c r="J122" i="10"/>
  <c r="K117" i="2"/>
  <c r="K124" i="2"/>
  <c r="U118" i="2"/>
  <c r="L114" i="11"/>
  <c r="B151" i="13"/>
  <c r="M79" i="13"/>
  <c r="M80" i="13"/>
  <c r="K126" i="13"/>
  <c r="O61" i="11"/>
  <c r="N67" i="11"/>
  <c r="L113" i="11"/>
  <c r="B126" i="13"/>
  <c r="U108" i="11"/>
  <c r="M87" i="13"/>
  <c r="S79" i="13"/>
  <c r="S80" i="13"/>
  <c r="M80" i="7"/>
  <c r="M80" i="10"/>
  <c r="S87" i="13"/>
  <c r="J87" i="7"/>
  <c r="J87" i="13"/>
  <c r="T120" i="2"/>
  <c r="G122" i="13"/>
  <c r="O61" i="2"/>
  <c r="N67" i="2"/>
  <c r="G84" i="7"/>
  <c r="M86" i="7"/>
  <c r="M86" i="10"/>
  <c r="G77" i="10"/>
  <c r="P78" i="10"/>
  <c r="P78" i="13"/>
  <c r="G77" i="7"/>
  <c r="G79" i="7"/>
  <c r="G78" i="4"/>
  <c r="L78" i="4"/>
  <c r="G84" i="10"/>
  <c r="P86" i="10"/>
  <c r="P86" i="13"/>
  <c r="G77" i="13"/>
  <c r="S78" i="13"/>
  <c r="L82" i="4"/>
  <c r="G79" i="10"/>
  <c r="K125" i="2"/>
  <c r="P61" i="4"/>
  <c r="P69" i="4"/>
  <c r="M89" i="13"/>
  <c r="M86" i="13"/>
  <c r="S86" i="13"/>
  <c r="G122" i="7"/>
  <c r="J77" i="7"/>
  <c r="J79" i="7"/>
  <c r="J77" i="10"/>
  <c r="J79" i="10"/>
  <c r="J77" i="13"/>
  <c r="J79" i="13"/>
  <c r="M78" i="13"/>
  <c r="M78" i="7"/>
  <c r="M78" i="10"/>
  <c r="J87" i="10"/>
  <c r="G79" i="13"/>
  <c r="I116" i="4"/>
  <c r="G122" i="10"/>
  <c r="J84" i="7"/>
  <c r="J84" i="10"/>
  <c r="J8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増野 真代</author>
  </authors>
  <commentList>
    <comment ref="F39" authorId="0" shapeId="0" xr:uid="{1BC2BF1A-F8D2-4AA1-A43B-CFC73D1D34E3}">
      <text>
        <r>
          <rPr>
            <b/>
            <sz val="9"/>
            <color indexed="81"/>
            <rFont val="MS P ゴシック"/>
            <family val="3"/>
            <charset val="128"/>
          </rPr>
          <t>代理者が届出をする場合にご記入ください。委任状の提出は必要ありません。</t>
        </r>
      </text>
    </comment>
    <comment ref="E43" authorId="0" shapeId="0" xr:uid="{CE5D188C-DB5C-488F-8E2C-72AFD887F3DE}">
      <text>
        <r>
          <rPr>
            <b/>
            <sz val="9"/>
            <color indexed="81"/>
            <rFont val="MS P ゴシック"/>
            <family val="3"/>
            <charset val="128"/>
          </rPr>
          <t>対象となる工場等の所在地概要を記入してください。</t>
        </r>
      </text>
    </comment>
    <comment ref="E46" authorId="0" shapeId="0" xr:uid="{3A0E2942-A7CB-4F41-B2A0-D94AEDEB7CB1}">
      <text>
        <r>
          <rPr>
            <b/>
            <sz val="9"/>
            <color indexed="81"/>
            <rFont val="MS P ゴシック"/>
            <family val="3"/>
            <charset val="128"/>
          </rPr>
          <t>対象となる工場等の名称を記入してください。</t>
        </r>
      </text>
    </comment>
    <comment ref="E48" authorId="0" shapeId="0" xr:uid="{FF52B42B-9C46-4B2E-B0C6-B944B81C5B9A}">
      <text>
        <r>
          <rPr>
            <b/>
            <sz val="9"/>
            <color indexed="81"/>
            <rFont val="MS P ゴシック"/>
            <family val="3"/>
            <charset val="128"/>
          </rPr>
          <t>日本標準産業分類大分類から１つ選択してください。</t>
        </r>
      </text>
    </comment>
    <comment ref="E50" authorId="0" shapeId="0" xr:uid="{7EDAA602-1C38-42C6-A17A-25B5FF0386D4}">
      <text>
        <r>
          <rPr>
            <b/>
            <sz val="9"/>
            <color indexed="81"/>
            <rFont val="MS P ゴシック"/>
            <family val="3"/>
            <charset val="128"/>
          </rPr>
          <t>延床面積を最も多く占めている用途を１つ選択してください。</t>
        </r>
      </text>
    </comment>
    <comment ref="E52" authorId="0" shapeId="0" xr:uid="{AD3D871A-B678-427B-801B-3315ED803935}">
      <text>
        <r>
          <rPr>
            <b/>
            <sz val="9"/>
            <color indexed="81"/>
            <rFont val="MS P ゴシック"/>
            <family val="3"/>
            <charset val="128"/>
          </rPr>
          <t>建築物を自ら所有し、自ら使用している場合⇒「自社ビル等」
建築物を賃貸しまたは賃借りしている場合に⇒「賃貸ビル等」
※所有者が延床面積の半分以上を使用している場合は「自社ビル等」を選択してください。</t>
        </r>
      </text>
    </comment>
    <comment ref="E54" authorId="0" shapeId="0" xr:uid="{CE9BF1BD-E8AE-478D-A9DE-F5F792E80914}">
      <text>
        <r>
          <rPr>
            <b/>
            <sz val="9"/>
            <color indexed="81"/>
            <rFont val="MS P ゴシック"/>
            <family val="3"/>
            <charset val="128"/>
          </rPr>
          <t>対象の工場等における事業内容を簡潔に記入してください。</t>
        </r>
      </text>
    </comment>
    <comment ref="E64" authorId="0" shapeId="0" xr:uid="{C54745C0-1B4A-448E-B448-CB4C4A03AD3C}">
      <text>
        <r>
          <rPr>
            <sz val="9"/>
            <color indexed="81"/>
            <rFont val="MS P ゴシック"/>
            <family val="3"/>
            <charset val="128"/>
          </rPr>
          <t xml:space="preserve">計画書及び実施状況書の内容について、確認できる方の連絡先を記入してください。
</t>
        </r>
        <r>
          <rPr>
            <b/>
            <sz val="9"/>
            <color indexed="81"/>
            <rFont val="MS P ゴシック"/>
            <family val="3"/>
            <charset val="128"/>
          </rPr>
          <t>年度内に変更がある場合、ご連絡いただきますようお願いいたします。</t>
        </r>
      </text>
    </comment>
    <comment ref="E73" authorId="0" shapeId="0" xr:uid="{44C5A0B8-EA17-4312-AB4C-23E527A083E1}">
      <text>
        <r>
          <rPr>
            <b/>
            <sz val="9"/>
            <color indexed="81"/>
            <rFont val="MS P ゴシック"/>
            <family val="3"/>
            <charset val="128"/>
          </rPr>
          <t>記入要領をご確認ください。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増野 真代</author>
  </authors>
  <commentList>
    <comment ref="H9" authorId="0" shapeId="0" xr:uid="{A576DE1D-C5C1-4283-84D4-11B99F045E98}">
      <text>
        <r>
          <rPr>
            <b/>
            <sz val="9"/>
            <color indexed="81"/>
            <rFont val="MS P ゴシック"/>
            <family val="3"/>
            <charset val="128"/>
          </rPr>
          <t>車両に使用した燃料も記載してください。</t>
        </r>
      </text>
    </comment>
    <comment ref="H12" authorId="0" shapeId="0" xr:uid="{E9F1548B-31E8-40E1-B3C6-F1065DB4AFBF}">
      <text>
        <r>
          <rPr>
            <b/>
            <sz val="9"/>
            <color indexed="81"/>
            <rFont val="MS P ゴシック"/>
            <family val="3"/>
            <charset val="128"/>
          </rPr>
          <t>車両に使用した燃料も記載してください。</t>
        </r>
      </text>
    </comment>
    <comment ref="H13" authorId="0" shapeId="0" xr:uid="{6AA4D193-276F-4489-B8E8-E2CE0289485D}">
      <text>
        <r>
          <rPr>
            <b/>
            <sz val="9"/>
            <color indexed="81"/>
            <rFont val="MS P ゴシック"/>
            <family val="3"/>
            <charset val="128"/>
          </rPr>
          <t>車両に使用した燃料も記載してください。</t>
        </r>
      </text>
    </comment>
    <comment ref="H17" authorId="0" shapeId="0" xr:uid="{505D43C6-1D65-487F-BD8A-E85A0D053605}">
      <text>
        <r>
          <rPr>
            <b/>
            <sz val="9"/>
            <color indexed="81"/>
            <rFont val="MS P ゴシック"/>
            <family val="3"/>
            <charset val="128"/>
          </rPr>
          <t>車両に使用した燃料も記載してください。</t>
        </r>
      </text>
    </comment>
    <comment ref="H19" authorId="0" shapeId="0" xr:uid="{1AB39343-703A-41B5-81E7-6799808D5600}">
      <text>
        <r>
          <rPr>
            <b/>
            <sz val="9"/>
            <color indexed="81"/>
            <rFont val="MS P ゴシック"/>
            <family val="3"/>
            <charset val="128"/>
          </rPr>
          <t>車両に使用した燃料も記載してください。</t>
        </r>
      </text>
    </comment>
    <comment ref="E27" authorId="0" shapeId="0" xr:uid="{6EE72624-544E-4752-8968-25D511B54DA4}">
      <text>
        <r>
          <rPr>
            <b/>
            <sz val="9"/>
            <color indexed="81"/>
            <rFont val="MS P ゴシック"/>
            <family val="3"/>
            <charset val="128"/>
          </rPr>
          <t>東邦ガス以外のガスや係数が異なるガスを使用している場合にご記入ください。</t>
        </r>
      </text>
    </comment>
    <comment ref="R27" authorId="0" shapeId="0" xr:uid="{1CFE30F7-1B66-4D5D-81F7-EC5AABC75C77}">
      <text>
        <r>
          <rPr>
            <b/>
            <sz val="9"/>
            <color indexed="81"/>
            <rFont val="MS P ゴシック"/>
            <family val="3"/>
            <charset val="128"/>
          </rPr>
          <t xml:space="preserve">購入しているメニューのガス事業者別排出係数（令和7年提出用）（R7.6.30環境省・経済産業省発表）の調整後排出係数をご記入ください。
</t>
        </r>
      </text>
    </comment>
    <comment ref="E28" authorId="0" shapeId="0" xr:uid="{5AB537BA-3005-4907-9F21-FEAC46100E0B}">
      <text>
        <r>
          <rPr>
            <b/>
            <sz val="9"/>
            <color indexed="81"/>
            <rFont val="MS P ゴシック"/>
            <family val="3"/>
            <charset val="128"/>
          </rPr>
          <t>燃料の種類をご記入ください。</t>
        </r>
      </text>
    </comment>
    <comment ref="Q28" authorId="0" shapeId="0" xr:uid="{C7BEDA80-6BE0-4315-ACE5-BC95A5CE019E}">
      <text>
        <r>
          <rPr>
            <b/>
            <sz val="9"/>
            <color indexed="81"/>
            <rFont val="MS P ゴシック"/>
            <family val="3"/>
            <charset val="128"/>
          </rPr>
          <t>炭素の排出係数（t-C/GJ）</t>
        </r>
        <r>
          <rPr>
            <sz val="9"/>
            <color indexed="81"/>
            <rFont val="MS P ゴシック"/>
            <family val="3"/>
            <charset val="128"/>
          </rPr>
          <t>をご記入ください。</t>
        </r>
      </text>
    </comment>
    <comment ref="H34" authorId="0" shapeId="0" xr:uid="{5ED820FC-6335-4C5F-8516-909D4D9EE7DF}">
      <text>
        <r>
          <rPr>
            <b/>
            <sz val="9"/>
            <color indexed="81"/>
            <rFont val="MS P ゴシック"/>
            <family val="3"/>
            <charset val="128"/>
          </rPr>
          <t>車両に使用した燃料も記載してください。</t>
        </r>
      </text>
    </comment>
    <comment ref="H43" authorId="0" shapeId="0" xr:uid="{8A06E19C-97BB-4960-B517-E04A67CE208C}">
      <text>
        <r>
          <rPr>
            <sz val="9"/>
            <color indexed="81"/>
            <rFont val="MS P ゴシック"/>
            <family val="3"/>
            <charset val="128"/>
          </rPr>
          <t>昼と夜の区別がなくなりました。合計をご記入ください。</t>
        </r>
      </text>
    </comment>
    <comment ref="C44" authorId="0" shapeId="0" xr:uid="{01B66275-BECE-41D7-BE7B-7F9C2A987B57}">
      <text>
        <r>
          <rPr>
            <b/>
            <sz val="9"/>
            <color indexed="81"/>
            <rFont val="MS P ゴシック"/>
            <family val="3"/>
            <charset val="128"/>
          </rPr>
          <t>CO2フリーメニューを契約している場合にご記入ください</t>
        </r>
      </text>
    </comment>
    <comment ref="C45" authorId="0" shapeId="0" xr:uid="{9A977E34-77D0-43C1-8F37-35986AE4F0C1}">
      <text>
        <r>
          <rPr>
            <b/>
            <sz val="9"/>
            <color indexed="81"/>
            <rFont val="MS P ゴシック"/>
            <family val="3"/>
            <charset val="128"/>
          </rPr>
          <t>中部電力の通常メニュー（残渣）、またはCO2フリーメニュー以外を契約している場合にご記入ください。</t>
        </r>
      </text>
    </comment>
    <comment ref="E45" authorId="0" shapeId="0" xr:uid="{8FC64D47-A2A1-4D46-88D6-62CDE49FF84C}">
      <text>
        <r>
          <rPr>
            <b/>
            <sz val="9"/>
            <color indexed="81"/>
            <rFont val="MS P ゴシック"/>
            <family val="3"/>
            <charset val="128"/>
          </rPr>
          <t>契約しているメニューの種類がわかればご記入ください。</t>
        </r>
      </text>
    </comment>
    <comment ref="D52" authorId="0" shapeId="0" xr:uid="{3E0BDFD4-B04E-4C77-B370-C1FA3CEA9C8C}">
      <text>
        <r>
          <rPr>
            <b/>
            <sz val="9"/>
            <color indexed="81"/>
            <rFont val="MS P ゴシック"/>
            <family val="3"/>
            <charset val="128"/>
          </rPr>
          <t>太陽光発電
廃棄物発電　など</t>
        </r>
      </text>
    </comment>
    <comment ref="E54" authorId="0" shapeId="0" xr:uid="{CD9555ED-0FF8-4580-8E00-EABEF78B9447}">
      <text>
        <r>
          <rPr>
            <sz val="9"/>
            <color indexed="81"/>
            <rFont val="MS P ゴシック"/>
            <family val="3"/>
            <charset val="128"/>
          </rPr>
          <t>熱供給会社名をご記入ください。</t>
        </r>
      </text>
    </comment>
    <comment ref="Q55" authorId="0" shapeId="0" xr:uid="{26E43452-6A70-4F6D-A136-34CFE268CEAF}">
      <text>
        <r>
          <rPr>
            <b/>
            <sz val="9"/>
            <color indexed="81"/>
            <rFont val="MS P ゴシック"/>
            <family val="3"/>
            <charset val="128"/>
          </rPr>
          <t>令和5年度供給実績（令和7年6月30日、環境省・経済産業省公表）における代替値が入力されています。同実績において事業者別の排出係数が公表されている場合はその数値に上書きしてください。</t>
        </r>
      </text>
    </comment>
    <comment ref="Q56" authorId="0" shapeId="0" xr:uid="{BBEE4C25-4649-4FC4-BBB0-6960899B76E6}">
      <text>
        <r>
          <rPr>
            <b/>
            <sz val="9"/>
            <color indexed="81"/>
            <rFont val="MS P ゴシック"/>
            <family val="3"/>
            <charset val="128"/>
          </rPr>
          <t>令和5年度供給実績（令和7年6月30日、環境省・経済産業省公表）における代替値が入力されています。同実績において事業者別の排出係数が公表されている場合はその数値に上書きしてください。</t>
        </r>
      </text>
    </comment>
    <comment ref="Q57" authorId="0" shapeId="0" xr:uid="{69E990DB-82E7-4A02-A9CA-8E656AFE967E}">
      <text>
        <r>
          <rPr>
            <b/>
            <sz val="9"/>
            <color indexed="81"/>
            <rFont val="MS P ゴシック"/>
            <family val="3"/>
            <charset val="128"/>
          </rPr>
          <t>令和5年度供給実績（令和7年6月30日、環境省・経済産業省公表）における代替値が入力されています。同実績において事業者別の排出係数が公表されている場合はその数値に上書きしてください。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増野 真代</author>
  </authors>
  <commentList>
    <comment ref="J82" authorId="0" shapeId="0" xr:uid="{18250646-2DB0-42CE-B38A-4C3CC6F0EF6C}">
      <text>
        <r>
          <rPr>
            <b/>
            <sz val="9"/>
            <color indexed="81"/>
            <rFont val="MS P ゴシック"/>
            <family val="3"/>
            <charset val="128"/>
          </rPr>
          <t>単位「kg-CO2」もしくは「t-CO2」のどちらかを選択してください。（1ｔ＝1000Ｋｇ）</t>
        </r>
      </text>
    </comment>
    <comment ref="F100" authorId="0" shapeId="0" xr:uid="{F47AB608-5011-4D5B-AA2C-4B67CF7EE33B}">
      <text>
        <r>
          <rPr>
            <b/>
            <sz val="9"/>
            <color indexed="81"/>
            <rFont val="MS P ゴシック"/>
            <family val="3"/>
            <charset val="128"/>
          </rPr>
          <t>翌年度以降の実施状況書に自動転記されますので、120文字程度で記入ください。</t>
        </r>
      </text>
    </comment>
    <comment ref="O100" authorId="0" shapeId="0" xr:uid="{164B80AA-7603-4D8A-A32F-FDD5ED3BCDE9}">
      <text>
        <r>
          <rPr>
            <b/>
            <sz val="9"/>
            <color indexed="81"/>
            <rFont val="MS P ゴシック"/>
            <family val="3"/>
            <charset val="128"/>
          </rPr>
          <t xml:space="preserve">翌年度以降の実施状況書に自動転記されますので、５０文字程度でご記入ください。
</t>
        </r>
      </text>
    </comment>
    <comment ref="O116" authorId="0" shapeId="0" xr:uid="{73BE1E77-05E2-4AE0-90F3-3262D64F78ED}">
      <text>
        <r>
          <rPr>
            <b/>
            <sz val="9"/>
            <color indexed="81"/>
            <rFont val="MS P ゴシック"/>
            <family val="3"/>
            <charset val="128"/>
          </rPr>
          <t>任意ですが、可能な限り設定していただきますようお願いいたします。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増野 真代</author>
    <author xml:space="preserve">押越 </author>
  </authors>
  <commentList>
    <comment ref="E27" authorId="0" shapeId="0" xr:uid="{17A5B0B8-D09E-4250-B8FC-78293781B41E}">
      <text>
        <r>
          <rPr>
            <b/>
            <sz val="9"/>
            <color indexed="81"/>
            <rFont val="MS P ゴシック"/>
            <family val="3"/>
            <charset val="128"/>
          </rPr>
          <t>東邦ガス以外のガスや係数が異なるガスを使用している場合にご記入ください。</t>
        </r>
      </text>
    </comment>
    <comment ref="R27" authorId="0" shapeId="0" xr:uid="{2D6C7FB0-76A4-4DC1-BEAD-946D9128F457}">
      <text>
        <r>
          <rPr>
            <b/>
            <sz val="9"/>
            <color indexed="81"/>
            <rFont val="MS P ゴシック"/>
            <family val="3"/>
            <charset val="128"/>
          </rPr>
          <t xml:space="preserve">購入しているメニューのガス事業者別排出係数（令和7年提出用）（R7.6.30環境省・経済産業省発表）の調整後排出係数をご記入ください。
</t>
        </r>
      </text>
    </comment>
    <comment ref="Q28" authorId="0" shapeId="0" xr:uid="{5CAD9FC9-F5F8-43F6-A889-803DFB8AD806}">
      <text>
        <r>
          <rPr>
            <b/>
            <sz val="9"/>
            <color indexed="81"/>
            <rFont val="MS P ゴシック"/>
            <family val="3"/>
            <charset val="128"/>
          </rPr>
          <t>炭素の排出係数（t-C/GJ）</t>
        </r>
        <r>
          <rPr>
            <sz val="9"/>
            <color indexed="81"/>
            <rFont val="MS P ゴシック"/>
            <family val="3"/>
            <charset val="128"/>
          </rPr>
          <t>をご記入ください。</t>
        </r>
      </text>
    </comment>
    <comment ref="H43" authorId="0" shapeId="0" xr:uid="{E7156AE7-F36D-4D54-85EC-9C84436DBB1A}">
      <text>
        <r>
          <rPr>
            <sz val="9"/>
            <color indexed="81"/>
            <rFont val="MS P ゴシック"/>
            <family val="3"/>
            <charset val="128"/>
          </rPr>
          <t>昼と夜の区別がなくなりました。合計をご記入ください。</t>
        </r>
      </text>
    </comment>
    <comment ref="C44" authorId="0" shapeId="0" xr:uid="{A005CDC0-8809-4BA5-9600-F1A797BC4FFD}">
      <text>
        <r>
          <rPr>
            <b/>
            <sz val="9"/>
            <color indexed="81"/>
            <rFont val="MS P ゴシック"/>
            <family val="3"/>
            <charset val="128"/>
          </rPr>
          <t>CO2フリーメニューを契約している場合にご記入ください</t>
        </r>
      </text>
    </comment>
    <comment ref="C45" authorId="0" shapeId="0" xr:uid="{1C0805FE-79E3-45F3-AF6B-4636DA263FDE}">
      <text>
        <r>
          <rPr>
            <b/>
            <sz val="9"/>
            <color indexed="81"/>
            <rFont val="MS P ゴシック"/>
            <family val="3"/>
            <charset val="128"/>
          </rPr>
          <t>中部電力の通常メニュー（残渣）、またはCO2フリーメニュー以外を契約している場合にご記入ください。</t>
        </r>
      </text>
    </comment>
    <comment ref="E45" authorId="0" shapeId="0" xr:uid="{685876A2-AB0E-4FF5-9A4A-9138F6D5AFDE}">
      <text>
        <r>
          <rPr>
            <b/>
            <sz val="9"/>
            <color indexed="81"/>
            <rFont val="MS P ゴシック"/>
            <family val="3"/>
            <charset val="128"/>
          </rPr>
          <t>契約しているメニューの種類がわかればご記入ください。</t>
        </r>
      </text>
    </comment>
    <comment ref="G45" authorId="1" shapeId="0" xr:uid="{0D79DBA7-E928-4F0C-BB35-4547B0C617DD}">
      <text>
        <r>
          <rPr>
            <sz val="9"/>
            <color indexed="81"/>
            <rFont val="MS P ゴシック"/>
            <family val="3"/>
            <charset val="128"/>
          </rPr>
          <t xml:space="preserve">〇非化石証書の使用状況
計画書で2030年度における目標（非化石電気の比率）を設定される事業者は、電気事業者の「非化石電気の使用状況」を必ず入力してください。
</t>
        </r>
        <r>
          <rPr>
            <b/>
            <u/>
            <sz val="11"/>
            <color indexed="81"/>
            <rFont val="MS P ゴシック"/>
            <family val="3"/>
            <charset val="128"/>
          </rPr>
          <t>※原則、計画書で使用した年度の数値を固定でお使いください。</t>
        </r>
        <r>
          <rPr>
            <sz val="9"/>
            <color indexed="81"/>
            <rFont val="MS P ゴシック"/>
            <family val="3"/>
            <charset val="128"/>
          </rPr>
          <t xml:space="preserve">
※令和７年度分報告用に使用する年度は令和６年度実績となり、中部電力の場合、18％です。
※CO2フリー電力を契約している場合は100％となります。</t>
        </r>
      </text>
    </comment>
    <comment ref="D52" authorId="0" shapeId="0" xr:uid="{278BCD2B-A5B6-4FC1-BABF-246B2A831B7E}">
      <text>
        <r>
          <rPr>
            <b/>
            <sz val="9"/>
            <color indexed="81"/>
            <rFont val="MS P ゴシック"/>
            <family val="3"/>
            <charset val="128"/>
          </rPr>
          <t>太陽光発電
廃棄物発電　など</t>
        </r>
      </text>
    </comment>
    <comment ref="E54" authorId="0" shapeId="0" xr:uid="{EC4B0F2D-0894-4822-84D1-4D39D68139F5}">
      <text>
        <r>
          <rPr>
            <sz val="9"/>
            <color indexed="81"/>
            <rFont val="MS P ゴシック"/>
            <family val="3"/>
            <charset val="128"/>
          </rPr>
          <t>熱供給会社名をご記入ください。</t>
        </r>
      </text>
    </comment>
    <comment ref="Q55" authorId="0" shapeId="0" xr:uid="{4A9940A4-EF02-4850-848D-D697AB2FEE7F}">
      <text>
        <r>
          <rPr>
            <b/>
            <sz val="9"/>
            <color indexed="81"/>
            <rFont val="MS P ゴシック"/>
            <family val="3"/>
            <charset val="128"/>
          </rPr>
          <t>令和5年度供給実績（令和7年6月30日、環境省・経済産業省公表）における代替値が入力されています。同実績において事業者別の排出係数が公表されている場合はその数値に上書きしてください。</t>
        </r>
      </text>
    </comment>
    <comment ref="Q56" authorId="0" shapeId="0" xr:uid="{423A5BA8-7D4C-44DC-B708-212479D49173}">
      <text>
        <r>
          <rPr>
            <b/>
            <sz val="9"/>
            <color indexed="81"/>
            <rFont val="MS P ゴシック"/>
            <family val="3"/>
            <charset val="128"/>
          </rPr>
          <t>令和5年度供給実績（令和7年6月30日、環境省・経済産業省公表）における代替値が入力されています。同実績において事業者別の排出係数が公表されている場合はその数値に上書きしてください。</t>
        </r>
      </text>
    </comment>
    <comment ref="Q57" authorId="0" shapeId="0" xr:uid="{462CE0FB-5F8A-406C-BE40-5E6C5CDD5400}">
      <text>
        <r>
          <rPr>
            <b/>
            <sz val="9"/>
            <color indexed="81"/>
            <rFont val="MS P ゴシック"/>
            <family val="3"/>
            <charset val="128"/>
          </rPr>
          <t>令和5年度供給実績（令和7年6月30日、環境省・経済産業省公表）における代替値が入力されています。同実績において事業者別の排出係数が公表されている場合はその数値に上書きしてください。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増野 真代</author>
    <author xml:space="preserve">押越 </author>
  </authors>
  <commentList>
    <comment ref="E27" authorId="0" shapeId="0" xr:uid="{B2E89E95-46AA-4EBD-82F7-6D7B97C0630D}">
      <text>
        <r>
          <rPr>
            <b/>
            <sz val="9"/>
            <color indexed="81"/>
            <rFont val="MS P ゴシック"/>
            <family val="3"/>
            <charset val="128"/>
          </rPr>
          <t>東邦ガス以外のガスや係数が異なるガスを使用している場合にご記入ください。</t>
        </r>
      </text>
    </comment>
    <comment ref="R27" authorId="0" shapeId="0" xr:uid="{5A6AB5F7-B53A-404C-80D8-FFF2D96BAC58}">
      <text>
        <r>
          <rPr>
            <b/>
            <sz val="9"/>
            <color indexed="81"/>
            <rFont val="MS P ゴシック"/>
            <family val="3"/>
            <charset val="128"/>
          </rPr>
          <t xml:space="preserve">購入しているメニューのガス事業者別排出係数（令和7年提出用）（R7.6.30環境省・経済産業省発表）の調整後排出係数をご記入ください。
</t>
        </r>
      </text>
    </comment>
    <comment ref="Q28" authorId="0" shapeId="0" xr:uid="{C87CACDF-D0BD-499E-AEBC-B26EDD4ACDB0}">
      <text>
        <r>
          <rPr>
            <b/>
            <sz val="9"/>
            <color indexed="81"/>
            <rFont val="MS P ゴシック"/>
            <family val="3"/>
            <charset val="128"/>
          </rPr>
          <t>炭素の排出係数（t-C/GJ）</t>
        </r>
        <r>
          <rPr>
            <sz val="9"/>
            <color indexed="81"/>
            <rFont val="MS P ゴシック"/>
            <family val="3"/>
            <charset val="128"/>
          </rPr>
          <t>をご記入ください。</t>
        </r>
      </text>
    </comment>
    <comment ref="H43" authorId="0" shapeId="0" xr:uid="{3220968E-5294-451A-BFDC-75D3657EA9EE}">
      <text>
        <r>
          <rPr>
            <sz val="9"/>
            <color indexed="81"/>
            <rFont val="MS P ゴシック"/>
            <family val="3"/>
            <charset val="128"/>
          </rPr>
          <t>昼と夜の区別がなくなりました。合計をご記入ください。</t>
        </r>
      </text>
    </comment>
    <comment ref="C44" authorId="0" shapeId="0" xr:uid="{9E18BE39-DC30-4BA9-B389-4921FD247ADB}">
      <text>
        <r>
          <rPr>
            <b/>
            <sz val="9"/>
            <color indexed="81"/>
            <rFont val="MS P ゴシック"/>
            <family val="3"/>
            <charset val="128"/>
          </rPr>
          <t>CO2フリーメニューを契約している場合にご記入ください</t>
        </r>
      </text>
    </comment>
    <comment ref="C45" authorId="0" shapeId="0" xr:uid="{58757263-2CAB-4AD7-BEA3-8A1482B3EF3E}">
      <text>
        <r>
          <rPr>
            <b/>
            <sz val="9"/>
            <color indexed="81"/>
            <rFont val="MS P ゴシック"/>
            <family val="3"/>
            <charset val="128"/>
          </rPr>
          <t>中部電力の通常メニュー（残渣）、またはCO2フリーメニュー以外を契約している場合にご記入ください。</t>
        </r>
      </text>
    </comment>
    <comment ref="E45" authorId="0" shapeId="0" xr:uid="{E1596D06-B2C7-4E47-93EF-06D44B62E72E}">
      <text>
        <r>
          <rPr>
            <b/>
            <sz val="9"/>
            <color indexed="81"/>
            <rFont val="MS P ゴシック"/>
            <family val="3"/>
            <charset val="128"/>
          </rPr>
          <t>契約しているメニューの種類がわかればご記入ください。</t>
        </r>
      </text>
    </comment>
    <comment ref="G45" authorId="1" shapeId="0" xr:uid="{57C3537A-207A-45C3-A5DC-A629F339F2AD}">
      <text>
        <r>
          <rPr>
            <sz val="9"/>
            <color indexed="81"/>
            <rFont val="MS P ゴシック"/>
            <family val="3"/>
            <charset val="128"/>
          </rPr>
          <t xml:space="preserve">〇非化石証書の使用状況
計画書で2030年度における目標（非化石電気の比率）を設定される事業者は、電気事業者の「非化石電気の使用状況」を必ず入力してください。
</t>
        </r>
        <r>
          <rPr>
            <b/>
            <u/>
            <sz val="11"/>
            <color indexed="81"/>
            <rFont val="MS P ゴシック"/>
            <family val="3"/>
            <charset val="128"/>
          </rPr>
          <t>※原則、計画書で使用した年度の数値を固定でお使いください。</t>
        </r>
        <r>
          <rPr>
            <sz val="9"/>
            <color indexed="81"/>
            <rFont val="MS P ゴシック"/>
            <family val="3"/>
            <charset val="128"/>
          </rPr>
          <t xml:space="preserve">
※令和７年度分報告用に使用する年度は令和６年度実績となり、中部電力の場合、18％です。
※CO2フリー電力を契約している場合は100％となります。</t>
        </r>
      </text>
    </comment>
    <comment ref="D52" authorId="0" shapeId="0" xr:uid="{CD914710-C443-4FBF-B867-539EE2E4011C}">
      <text>
        <r>
          <rPr>
            <b/>
            <sz val="9"/>
            <color indexed="81"/>
            <rFont val="MS P ゴシック"/>
            <family val="3"/>
            <charset val="128"/>
          </rPr>
          <t>太陽光発電
廃棄物発電　など</t>
        </r>
      </text>
    </comment>
    <comment ref="E54" authorId="0" shapeId="0" xr:uid="{EF54B1E6-D576-46AF-84D2-9FAD207847A1}">
      <text>
        <r>
          <rPr>
            <sz val="9"/>
            <color indexed="81"/>
            <rFont val="MS P ゴシック"/>
            <family val="3"/>
            <charset val="128"/>
          </rPr>
          <t>熱供給会社名をご記入ください。</t>
        </r>
      </text>
    </comment>
    <comment ref="Q55" authorId="0" shapeId="0" xr:uid="{B08BB2EC-46DA-4051-8892-D7C71F4D56E6}">
      <text>
        <r>
          <rPr>
            <b/>
            <sz val="9"/>
            <color indexed="81"/>
            <rFont val="MS P ゴシック"/>
            <family val="3"/>
            <charset val="128"/>
          </rPr>
          <t>令和5年度供給実績（令和7年6月30日、環境省・経済産業省公表）における代替値が入力されています。同実績において事業者別の排出係数が公表されている場合はその数値に上書きしてください。</t>
        </r>
      </text>
    </comment>
    <comment ref="Q56" authorId="0" shapeId="0" xr:uid="{E07D7343-E82C-4D02-B5B4-052AC4C56846}">
      <text>
        <r>
          <rPr>
            <b/>
            <sz val="9"/>
            <color indexed="81"/>
            <rFont val="MS P ゴシック"/>
            <family val="3"/>
            <charset val="128"/>
          </rPr>
          <t>令和5年度供給実績（令和7年6月30日、環境省・経済産業省公表）における代替値が入力されています。同実績において事業者別の排出係数が公表されている場合はその数値に上書きしてください。</t>
        </r>
      </text>
    </comment>
    <comment ref="Q57" authorId="0" shapeId="0" xr:uid="{D0217BC5-1309-4517-AD3D-28E2CC6DF215}">
      <text>
        <r>
          <rPr>
            <b/>
            <sz val="9"/>
            <color indexed="81"/>
            <rFont val="MS P ゴシック"/>
            <family val="3"/>
            <charset val="128"/>
          </rPr>
          <t>令和5年度供給実績（令和7年6月30日、環境省・経済産業省公表）における代替値が入力されています。同実績において事業者別の排出係数が公表されている場合はその数値に上書きしてください。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増野 真代</author>
    <author xml:space="preserve">押越 </author>
  </authors>
  <commentList>
    <comment ref="E27" authorId="0" shapeId="0" xr:uid="{C770B792-9B7B-44C2-AE81-3CC5310AE156}">
      <text>
        <r>
          <rPr>
            <b/>
            <sz val="9"/>
            <color indexed="81"/>
            <rFont val="MS P ゴシック"/>
            <family val="3"/>
            <charset val="128"/>
          </rPr>
          <t>東邦ガス以外のガスや係数が異なるガスを使用している場合にご記入ください。</t>
        </r>
      </text>
    </comment>
    <comment ref="R27" authorId="0" shapeId="0" xr:uid="{1F66B814-8B76-46E2-862E-0D19A4570717}">
      <text>
        <r>
          <rPr>
            <b/>
            <sz val="9"/>
            <color indexed="81"/>
            <rFont val="MS P ゴシック"/>
            <family val="3"/>
            <charset val="128"/>
          </rPr>
          <t xml:space="preserve">購入しているメニューのガス事業者別排出係数（令和7年提出用）（R7.6.30環境省・経済産業省発表）の調整後排出係数をご記入ください。
</t>
        </r>
      </text>
    </comment>
    <comment ref="Q28" authorId="0" shapeId="0" xr:uid="{496A021D-C746-4B20-9503-465B2CB51D12}">
      <text>
        <r>
          <rPr>
            <b/>
            <sz val="9"/>
            <color indexed="81"/>
            <rFont val="MS P ゴシック"/>
            <family val="3"/>
            <charset val="128"/>
          </rPr>
          <t>炭素の排出係数（t-C/GJ）</t>
        </r>
        <r>
          <rPr>
            <sz val="9"/>
            <color indexed="81"/>
            <rFont val="MS P ゴシック"/>
            <family val="3"/>
            <charset val="128"/>
          </rPr>
          <t>をご記入ください。</t>
        </r>
      </text>
    </comment>
    <comment ref="H43" authorId="0" shapeId="0" xr:uid="{6891A2B4-F29D-4718-8661-D8232234C11E}">
      <text>
        <r>
          <rPr>
            <sz val="9"/>
            <color indexed="81"/>
            <rFont val="MS P ゴシック"/>
            <family val="3"/>
            <charset val="128"/>
          </rPr>
          <t>昼と夜の区別がなくなりました。合計をご記入ください。</t>
        </r>
      </text>
    </comment>
    <comment ref="C44" authorId="0" shapeId="0" xr:uid="{35DACCE0-67FB-4687-8EF2-B05F4314EEF9}">
      <text>
        <r>
          <rPr>
            <b/>
            <sz val="9"/>
            <color indexed="81"/>
            <rFont val="MS P ゴシック"/>
            <family val="3"/>
            <charset val="128"/>
          </rPr>
          <t>CO2フリーメニューを契約している場合にご記入ください</t>
        </r>
      </text>
    </comment>
    <comment ref="C45" authorId="0" shapeId="0" xr:uid="{B0B0AC1F-EBD1-4F8B-906D-912AB2F857CC}">
      <text>
        <r>
          <rPr>
            <b/>
            <sz val="9"/>
            <color indexed="81"/>
            <rFont val="MS P ゴシック"/>
            <family val="3"/>
            <charset val="128"/>
          </rPr>
          <t>中部電力の通常メニュー（残渣）、またはCO2フリーメニュー以外を契約している場合にご記入ください。</t>
        </r>
      </text>
    </comment>
    <comment ref="E45" authorId="0" shapeId="0" xr:uid="{36DBB9B1-C627-4F9F-9BC4-660486D29EAC}">
      <text>
        <r>
          <rPr>
            <b/>
            <sz val="9"/>
            <color indexed="81"/>
            <rFont val="MS P ゴシック"/>
            <family val="3"/>
            <charset val="128"/>
          </rPr>
          <t>契約しているメニューの種類がわかればご記入ください。</t>
        </r>
      </text>
    </comment>
    <comment ref="G45" authorId="1" shapeId="0" xr:uid="{9919CB6E-B2A4-41BD-B955-63642DB3C123}">
      <text>
        <r>
          <rPr>
            <sz val="9"/>
            <color indexed="81"/>
            <rFont val="MS P ゴシック"/>
            <family val="3"/>
            <charset val="128"/>
          </rPr>
          <t xml:space="preserve">〇非化石証書の使用状況
計画書で2030年度における目標（非化石電気の比率）を設定される事業者は、電気事業者の「非化石電気の使用状況」を必ず入力してください。
</t>
        </r>
        <r>
          <rPr>
            <b/>
            <u/>
            <sz val="11"/>
            <color indexed="81"/>
            <rFont val="MS P ゴシック"/>
            <family val="3"/>
            <charset val="128"/>
          </rPr>
          <t>※原則、計画書で使用した年度の数値を固定でお使いください。</t>
        </r>
        <r>
          <rPr>
            <sz val="9"/>
            <color indexed="81"/>
            <rFont val="MS P ゴシック"/>
            <family val="3"/>
            <charset val="128"/>
          </rPr>
          <t xml:space="preserve">
※令和７年度分報告用に使用する年度は令和６年度実績となり、中部電力の場合、18％です。
※CO2フリー電力を契約している場合は100％となります。</t>
        </r>
      </text>
    </comment>
    <comment ref="D52" authorId="0" shapeId="0" xr:uid="{8B887556-3877-4532-8C39-BB0F34C73687}">
      <text>
        <r>
          <rPr>
            <b/>
            <sz val="9"/>
            <color indexed="81"/>
            <rFont val="MS P ゴシック"/>
            <family val="3"/>
            <charset val="128"/>
          </rPr>
          <t>太陽光発電
廃棄物発電　など</t>
        </r>
      </text>
    </comment>
    <comment ref="E54" authorId="0" shapeId="0" xr:uid="{F9BA1317-F660-4894-A701-353405D1F80C}">
      <text>
        <r>
          <rPr>
            <sz val="9"/>
            <color indexed="81"/>
            <rFont val="MS P ゴシック"/>
            <family val="3"/>
            <charset val="128"/>
          </rPr>
          <t>熱供給会社名をご記入ください。</t>
        </r>
      </text>
    </comment>
    <comment ref="Q55" authorId="0" shapeId="0" xr:uid="{85D45B72-9169-4BF2-BB9F-30E3D4D855B9}">
      <text>
        <r>
          <rPr>
            <b/>
            <sz val="9"/>
            <color indexed="81"/>
            <rFont val="MS P ゴシック"/>
            <family val="3"/>
            <charset val="128"/>
          </rPr>
          <t>令和5年度供給実績（令和7年6月30日、環境省・経済産業省公表）における代替値が入力されています。同実績において事業者別の排出係数が公表されている場合はその数値に上書きしてください。</t>
        </r>
      </text>
    </comment>
    <comment ref="Q56" authorId="0" shapeId="0" xr:uid="{4929391F-A64E-4E70-A8FC-127D87A3A895}">
      <text>
        <r>
          <rPr>
            <b/>
            <sz val="9"/>
            <color indexed="81"/>
            <rFont val="MS P ゴシック"/>
            <family val="3"/>
            <charset val="128"/>
          </rPr>
          <t>令和5年度供給実績（令和7年6月30日、環境省・経済産業省公表）における代替値が入力されています。同実績において事業者別の排出係数が公表されている場合はその数値に上書きしてください。</t>
        </r>
      </text>
    </comment>
    <comment ref="Q57" authorId="0" shapeId="0" xr:uid="{59B411C5-B9AF-4A9B-AAF3-C2DE28F21210}">
      <text>
        <r>
          <rPr>
            <b/>
            <sz val="9"/>
            <color indexed="81"/>
            <rFont val="MS P ゴシック"/>
            <family val="3"/>
            <charset val="128"/>
          </rPr>
          <t>令和5年度供給実績（令和7年6月30日、環境省・経済産業省公表）における代替値が入力されています。同実績において事業者別の排出係数が公表されている場合はその数値に上書きしてください。</t>
        </r>
      </text>
    </comment>
  </commentList>
</comments>
</file>

<file path=xl/sharedStrings.xml><?xml version="1.0" encoding="utf-8"?>
<sst xmlns="http://schemas.openxmlformats.org/spreadsheetml/2006/main" count="2497" uniqueCount="535">
  <si>
    <t>担当部署</t>
    <rPh sb="0" eb="2">
      <t>タントウ</t>
    </rPh>
    <rPh sb="2" eb="4">
      <t>ブショ</t>
    </rPh>
    <phoneticPr fontId="2"/>
  </si>
  <si>
    <t>業種</t>
    <rPh sb="0" eb="2">
      <t>ギョウシュ</t>
    </rPh>
    <phoneticPr fontId="2"/>
  </si>
  <si>
    <t>年</t>
    <rPh sb="0" eb="1">
      <t>ネン</t>
    </rPh>
    <phoneticPr fontId="2"/>
  </si>
  <si>
    <t>月</t>
    <rPh sb="0" eb="1">
      <t>ガツ</t>
    </rPh>
    <phoneticPr fontId="2"/>
  </si>
  <si>
    <t>日</t>
    <rPh sb="0" eb="1">
      <t>ヒ</t>
    </rPh>
    <phoneticPr fontId="2"/>
  </si>
  <si>
    <t>工場等の名称</t>
    <rPh sb="0" eb="3">
      <t>コウジョウトウ</t>
    </rPh>
    <rPh sb="4" eb="6">
      <t>メイショウ</t>
    </rPh>
    <phoneticPr fontId="2"/>
  </si>
  <si>
    <t>工場等の所在地</t>
    <rPh sb="0" eb="3">
      <t>コウジョウトウ</t>
    </rPh>
    <rPh sb="4" eb="7">
      <t>ショザイチ</t>
    </rPh>
    <phoneticPr fontId="2"/>
  </si>
  <si>
    <t>事業の概要</t>
    <rPh sb="0" eb="2">
      <t>ジギョウ</t>
    </rPh>
    <rPh sb="3" eb="5">
      <t>ガイヨウ</t>
    </rPh>
    <phoneticPr fontId="2"/>
  </si>
  <si>
    <t>連絡先</t>
    <rPh sb="0" eb="3">
      <t>レンラクサキ</t>
    </rPh>
    <phoneticPr fontId="2"/>
  </si>
  <si>
    <t>使用量</t>
    <rPh sb="0" eb="3">
      <t>シヨウリョウ</t>
    </rPh>
    <phoneticPr fontId="2"/>
  </si>
  <si>
    <t>原油(ｺﾝﾃﾞﾝｾｰﾄを除く)</t>
    <rPh sb="0" eb="2">
      <t>ゲンユ</t>
    </rPh>
    <rPh sb="12" eb="13">
      <t>ノゾ</t>
    </rPh>
    <phoneticPr fontId="2"/>
  </si>
  <si>
    <t>灯油</t>
    <rPh sb="0" eb="2">
      <t>トウユ</t>
    </rPh>
    <phoneticPr fontId="2"/>
  </si>
  <si>
    <t>軽油</t>
    <rPh sb="0" eb="2">
      <t>ケイユ</t>
    </rPh>
    <phoneticPr fontId="2"/>
  </si>
  <si>
    <t>石油ｱｽﾌｧﾙﾄ</t>
    <rPh sb="0" eb="2">
      <t>セキユ</t>
    </rPh>
    <phoneticPr fontId="2"/>
  </si>
  <si>
    <t>石油ｺｰｸｽ</t>
    <rPh sb="0" eb="2">
      <t>セキユ</t>
    </rPh>
    <phoneticPr fontId="2"/>
  </si>
  <si>
    <t>石油系炭化水素ｶﾞｽ</t>
    <rPh sb="0" eb="3">
      <t>セキユケイ</t>
    </rPh>
    <rPh sb="3" eb="5">
      <t>タンカ</t>
    </rPh>
    <rPh sb="5" eb="7">
      <t>スイソ</t>
    </rPh>
    <phoneticPr fontId="2"/>
  </si>
  <si>
    <t>液化天然ｶﾞｽ(LNG)</t>
    <rPh sb="0" eb="2">
      <t>エキカ</t>
    </rPh>
    <rPh sb="2" eb="4">
      <t>テンネン</t>
    </rPh>
    <phoneticPr fontId="2"/>
  </si>
  <si>
    <t>冷水</t>
    <rPh sb="0" eb="2">
      <t>レイスイ</t>
    </rPh>
    <phoneticPr fontId="2"/>
  </si>
  <si>
    <t>小計</t>
    <rPh sb="0" eb="2">
      <t>ショウケイ</t>
    </rPh>
    <phoneticPr fontId="2"/>
  </si>
  <si>
    <t>千kWh</t>
    <rPh sb="0" eb="1">
      <t>セン</t>
    </rPh>
    <phoneticPr fontId="2"/>
  </si>
  <si>
    <t>合計</t>
    <rPh sb="0" eb="2">
      <t>ゴウケイ</t>
    </rPh>
    <phoneticPr fontId="2"/>
  </si>
  <si>
    <t>建築物の所有形態</t>
  </si>
  <si>
    <t>取組の区分</t>
    <rPh sb="0" eb="2">
      <t>トリクミ</t>
    </rPh>
    <rPh sb="3" eb="5">
      <t>クブン</t>
    </rPh>
    <phoneticPr fontId="2"/>
  </si>
  <si>
    <t>具体的な取組の内容</t>
    <rPh sb="0" eb="3">
      <t>グタイテキ</t>
    </rPh>
    <rPh sb="4" eb="6">
      <t>トリクミ</t>
    </rPh>
    <rPh sb="7" eb="9">
      <t>ナイヨウ</t>
    </rPh>
    <phoneticPr fontId="2"/>
  </si>
  <si>
    <t>取組の目標</t>
    <rPh sb="0" eb="2">
      <t>トリクミ</t>
    </rPh>
    <rPh sb="3" eb="5">
      <t>モクヒョウ</t>
    </rPh>
    <phoneticPr fontId="2"/>
  </si>
  <si>
    <t>項　　　　目</t>
    <rPh sb="0" eb="1">
      <t>コウ</t>
    </rPh>
    <rPh sb="5" eb="6">
      <t>メ</t>
    </rPh>
    <phoneticPr fontId="2"/>
  </si>
  <si>
    <t>温室効果ガスの抑制の目標設定方法</t>
    <rPh sb="12" eb="14">
      <t>セッテイ</t>
    </rPh>
    <rPh sb="14" eb="16">
      <t>ホウホウ</t>
    </rPh>
    <phoneticPr fontId="2"/>
  </si>
  <si>
    <t>（１）温室効果ガス排出量の抑制目標</t>
  </si>
  <si>
    <t>第34号様式（第84条関係）</t>
    <rPh sb="0" eb="1">
      <t>ダイ</t>
    </rPh>
    <rPh sb="3" eb="4">
      <t>ゴウ</t>
    </rPh>
    <rPh sb="4" eb="6">
      <t>ヨウシキ</t>
    </rPh>
    <rPh sb="7" eb="8">
      <t>ダイ</t>
    </rPh>
    <rPh sb="10" eb="11">
      <t>ジョウ</t>
    </rPh>
    <rPh sb="11" eb="13">
      <t>カンケイ</t>
    </rPh>
    <phoneticPr fontId="2"/>
  </si>
  <si>
    <t>地球温暖化対策計画書届出書</t>
    <rPh sb="0" eb="2">
      <t>チキュウ</t>
    </rPh>
    <rPh sb="2" eb="5">
      <t>オンダンカ</t>
    </rPh>
    <rPh sb="5" eb="7">
      <t>タイサク</t>
    </rPh>
    <rPh sb="7" eb="10">
      <t>ケイカクショ</t>
    </rPh>
    <rPh sb="10" eb="13">
      <t>トドケデショ</t>
    </rPh>
    <phoneticPr fontId="2"/>
  </si>
  <si>
    <t>住所</t>
    <rPh sb="0" eb="2">
      <t>ジュウショ</t>
    </rPh>
    <phoneticPr fontId="2"/>
  </si>
  <si>
    <t>名古屋市長　様</t>
    <rPh sb="0" eb="5">
      <t>ナゴヤシチョウ</t>
    </rPh>
    <rPh sb="6" eb="7">
      <t>サマ</t>
    </rPh>
    <phoneticPr fontId="2"/>
  </si>
  <si>
    <t>住　所</t>
    <rPh sb="0" eb="1">
      <t>ジュウ</t>
    </rPh>
    <rPh sb="2" eb="3">
      <t>ショ</t>
    </rPh>
    <phoneticPr fontId="2"/>
  </si>
  <si>
    <t>氏　名</t>
    <rPh sb="0" eb="1">
      <t>シ</t>
    </rPh>
    <rPh sb="2" eb="3">
      <t>メイ</t>
    </rPh>
    <phoneticPr fontId="2"/>
  </si>
  <si>
    <t>届出者</t>
    <rPh sb="0" eb="2">
      <t>トドケデ</t>
    </rPh>
    <rPh sb="2" eb="3">
      <t>シャ</t>
    </rPh>
    <phoneticPr fontId="2"/>
  </si>
  <si>
    <t>(代理者)</t>
    <rPh sb="1" eb="3">
      <t>ダイリ</t>
    </rPh>
    <rPh sb="3" eb="4">
      <t>シャ</t>
    </rPh>
    <phoneticPr fontId="2"/>
  </si>
  <si>
    <t>業務部門における
建築物の主たる用途</t>
    <rPh sb="0" eb="2">
      <t>ギョウム</t>
    </rPh>
    <rPh sb="2" eb="4">
      <t>ブモン</t>
    </rPh>
    <rPh sb="9" eb="12">
      <t>ケンチクブツ</t>
    </rPh>
    <rPh sb="13" eb="14">
      <t>シュ</t>
    </rPh>
    <rPh sb="16" eb="18">
      <t>ヨウト</t>
    </rPh>
    <phoneticPr fontId="2"/>
  </si>
  <si>
    <t>(法人の場合は、所在地、名称及び代表者氏名)</t>
    <rPh sb="1" eb="3">
      <t>ホウジン</t>
    </rPh>
    <rPh sb="4" eb="6">
      <t>バアイ</t>
    </rPh>
    <rPh sb="8" eb="11">
      <t>ショザイチ</t>
    </rPh>
    <rPh sb="12" eb="14">
      <t>メイショウ</t>
    </rPh>
    <rPh sb="14" eb="15">
      <t>オヨ</t>
    </rPh>
    <rPh sb="16" eb="19">
      <t>ダイヒョウシャ</t>
    </rPh>
    <rPh sb="19" eb="21">
      <t>シメイ</t>
    </rPh>
    <phoneticPr fontId="2"/>
  </si>
  <si>
    <t>　　市民の健康と安全を確保する環境の保全に関する条例第98条第1項の規定により、地球温</t>
    <rPh sb="2" eb="4">
      <t>シミン</t>
    </rPh>
    <rPh sb="5" eb="7">
      <t>ケンコウ</t>
    </rPh>
    <rPh sb="8" eb="10">
      <t>アンゼン</t>
    </rPh>
    <rPh sb="11" eb="13">
      <t>カクホ</t>
    </rPh>
    <rPh sb="15" eb="17">
      <t>カンキョウ</t>
    </rPh>
    <rPh sb="18" eb="20">
      <t>ホゼン</t>
    </rPh>
    <rPh sb="21" eb="22">
      <t>カン</t>
    </rPh>
    <rPh sb="24" eb="26">
      <t>ジョウレイ</t>
    </rPh>
    <rPh sb="26" eb="27">
      <t>ダイ</t>
    </rPh>
    <rPh sb="29" eb="30">
      <t>ジョウ</t>
    </rPh>
    <rPh sb="30" eb="31">
      <t>ダイ</t>
    </rPh>
    <rPh sb="32" eb="33">
      <t>コウ</t>
    </rPh>
    <rPh sb="34" eb="36">
      <t>キテイ</t>
    </rPh>
    <rPh sb="40" eb="42">
      <t>チキュウ</t>
    </rPh>
    <rPh sb="42" eb="43">
      <t>オン</t>
    </rPh>
    <phoneticPr fontId="2"/>
  </si>
  <si>
    <t>　暖化対策計画書の作成について、次のとおり届け出ます。</t>
    <rPh sb="1" eb="2">
      <t>ダン</t>
    </rPh>
    <rPh sb="2" eb="3">
      <t>カ</t>
    </rPh>
    <rPh sb="3" eb="5">
      <t>タイサク</t>
    </rPh>
    <rPh sb="5" eb="8">
      <t>ケイカクショ</t>
    </rPh>
    <rPh sb="9" eb="11">
      <t>サクセイ</t>
    </rPh>
    <rPh sb="16" eb="17">
      <t>ツギ</t>
    </rPh>
    <rPh sb="21" eb="22">
      <t>トド</t>
    </rPh>
    <rPh sb="23" eb="24">
      <t>デ</t>
    </rPh>
    <phoneticPr fontId="2"/>
  </si>
  <si>
    <t>会社名・
担当部署</t>
    <rPh sb="0" eb="2">
      <t>カイシャ</t>
    </rPh>
    <rPh sb="2" eb="3">
      <t>メイ</t>
    </rPh>
    <rPh sb="5" eb="7">
      <t>タントウ</t>
    </rPh>
    <rPh sb="7" eb="9">
      <t>ブショ</t>
    </rPh>
    <phoneticPr fontId="2"/>
  </si>
  <si>
    <t>担当者氏名</t>
    <rPh sb="0" eb="3">
      <t>タントウシャ</t>
    </rPh>
    <rPh sb="3" eb="5">
      <t>シメイ</t>
    </rPh>
    <phoneticPr fontId="2"/>
  </si>
  <si>
    <t>電話番号等</t>
    <rPh sb="0" eb="2">
      <t>デンワ</t>
    </rPh>
    <rPh sb="2" eb="4">
      <t>バンゴウ</t>
    </rPh>
    <rPh sb="4" eb="5">
      <t>トウ</t>
    </rPh>
    <phoneticPr fontId="2"/>
  </si>
  <si>
    <t>電話番号</t>
    <rPh sb="0" eb="2">
      <t>デンワ</t>
    </rPh>
    <rPh sb="2" eb="4">
      <t>バンゴウ</t>
    </rPh>
    <phoneticPr fontId="2"/>
  </si>
  <si>
    <t>ﾌｧｸｼﾐﾘ番号</t>
    <rPh sb="6" eb="8">
      <t>バンゴウ</t>
    </rPh>
    <phoneticPr fontId="2"/>
  </si>
  <si>
    <t>電子ﾒｰﾙｱﾄﾞﾚｽ</t>
    <rPh sb="0" eb="2">
      <t>デンシ</t>
    </rPh>
    <phoneticPr fontId="2"/>
  </si>
  <si>
    <t>工場等番号</t>
    <rPh sb="0" eb="3">
      <t>コウジョウトウ</t>
    </rPh>
    <rPh sb="3" eb="5">
      <t>バンゴウ</t>
    </rPh>
    <phoneticPr fontId="2"/>
  </si>
  <si>
    <t>※</t>
    <phoneticPr fontId="2"/>
  </si>
  <si>
    <t>注１　連絡先には地球温暖化対策計画書の内容に関する担当部署名等を記入してください。</t>
    <rPh sb="0" eb="1">
      <t>チュウ</t>
    </rPh>
    <rPh sb="3" eb="6">
      <t>レンラクサキ</t>
    </rPh>
    <rPh sb="8" eb="10">
      <t>チキュウ</t>
    </rPh>
    <rPh sb="10" eb="13">
      <t>オンダンカ</t>
    </rPh>
    <rPh sb="13" eb="15">
      <t>タイサク</t>
    </rPh>
    <rPh sb="15" eb="18">
      <t>ケイカクショ</t>
    </rPh>
    <rPh sb="19" eb="21">
      <t>ナイヨウ</t>
    </rPh>
    <rPh sb="22" eb="23">
      <t>カン</t>
    </rPh>
    <rPh sb="25" eb="27">
      <t>タントウ</t>
    </rPh>
    <rPh sb="27" eb="29">
      <t>ブショ</t>
    </rPh>
    <rPh sb="29" eb="30">
      <t>メイ</t>
    </rPh>
    <rPh sb="30" eb="31">
      <t>トウ</t>
    </rPh>
    <rPh sb="32" eb="34">
      <t>キニュウ</t>
    </rPh>
    <phoneticPr fontId="2"/>
  </si>
  <si>
    <t>　２　※印のある欄は記入しないでください。</t>
    <rPh sb="4" eb="5">
      <t>シルシ</t>
    </rPh>
    <rPh sb="8" eb="9">
      <t>ラン</t>
    </rPh>
    <rPh sb="10" eb="12">
      <t>キニュウ</t>
    </rPh>
    <phoneticPr fontId="2"/>
  </si>
  <si>
    <t>公表期間</t>
    <rPh sb="0" eb="2">
      <t>コウヒョウ</t>
    </rPh>
    <rPh sb="2" eb="4">
      <t>キカン</t>
    </rPh>
    <phoneticPr fontId="2"/>
  </si>
  <si>
    <t>公表方法</t>
    <rPh sb="0" eb="2">
      <t>コウヒョウ</t>
    </rPh>
    <rPh sb="2" eb="4">
      <t>ホウホウ</t>
    </rPh>
    <phoneticPr fontId="2"/>
  </si>
  <si>
    <t>計画期間</t>
    <rPh sb="0" eb="2">
      <t>ケイカク</t>
    </rPh>
    <rPh sb="2" eb="4">
      <t>キカン</t>
    </rPh>
    <phoneticPr fontId="2"/>
  </si>
  <si>
    <t>業務部門における
建築物の主たる用途</t>
    <rPh sb="0" eb="2">
      <t>ギョウム</t>
    </rPh>
    <rPh sb="2" eb="4">
      <t>ブモン</t>
    </rPh>
    <rPh sb="9" eb="12">
      <t>ケンチクブツ</t>
    </rPh>
    <rPh sb="13" eb="14">
      <t>シュ</t>
    </rPh>
    <rPh sb="16" eb="18">
      <t>ヨウト</t>
    </rPh>
    <phoneticPr fontId="2"/>
  </si>
  <si>
    <t>地球温暖化対策事業者
（届出者）の名称</t>
    <rPh sb="0" eb="2">
      <t>チキュウ</t>
    </rPh>
    <rPh sb="2" eb="5">
      <t>オンダンカ</t>
    </rPh>
    <rPh sb="5" eb="7">
      <t>タイサク</t>
    </rPh>
    <rPh sb="7" eb="9">
      <t>ジギョウ</t>
    </rPh>
    <rPh sb="9" eb="10">
      <t>シャ</t>
    </rPh>
    <rPh sb="12" eb="14">
      <t>トドケデ</t>
    </rPh>
    <rPh sb="14" eb="15">
      <t>シャ</t>
    </rPh>
    <rPh sb="17" eb="19">
      <t>メイショウ</t>
    </rPh>
    <phoneticPr fontId="2"/>
  </si>
  <si>
    <t>地球温暖化対策事業者
（届出者）の住所</t>
    <rPh sb="0" eb="2">
      <t>チキュウ</t>
    </rPh>
    <rPh sb="2" eb="5">
      <t>オンダンカ</t>
    </rPh>
    <rPh sb="5" eb="7">
      <t>タイサク</t>
    </rPh>
    <rPh sb="7" eb="10">
      <t>ジギョウシャ</t>
    </rPh>
    <rPh sb="12" eb="14">
      <t>トドケデ</t>
    </rPh>
    <rPh sb="14" eb="15">
      <t>シャ</t>
    </rPh>
    <rPh sb="17" eb="19">
      <t>ジュウショ</t>
    </rPh>
    <phoneticPr fontId="2"/>
  </si>
  <si>
    <t>２　地球温暖化対策計画書の公表方法等</t>
    <rPh sb="2" eb="4">
      <t>チキュウ</t>
    </rPh>
    <rPh sb="4" eb="7">
      <t>オンダンカ</t>
    </rPh>
    <rPh sb="7" eb="9">
      <t>タイサク</t>
    </rPh>
    <rPh sb="9" eb="12">
      <t>ケイカクショ</t>
    </rPh>
    <rPh sb="13" eb="15">
      <t>コウヒョウ</t>
    </rPh>
    <rPh sb="15" eb="17">
      <t>ホウホウ</t>
    </rPh>
    <rPh sb="17" eb="18">
      <t>トウ</t>
    </rPh>
    <phoneticPr fontId="2"/>
  </si>
  <si>
    <t>その他</t>
    <rPh sb="2" eb="3">
      <t>タ</t>
    </rPh>
    <phoneticPr fontId="2"/>
  </si>
  <si>
    <t>冊　子</t>
    <rPh sb="0" eb="1">
      <t>サツ</t>
    </rPh>
    <rPh sb="2" eb="3">
      <t>コ</t>
    </rPh>
    <phoneticPr fontId="2"/>
  </si>
  <si>
    <t>液化石油ｶﾞｽ(LPG)</t>
    <rPh sb="0" eb="2">
      <t>エキカ</t>
    </rPh>
    <rPh sb="2" eb="4">
      <t>セキユ</t>
    </rPh>
    <phoneticPr fontId="2"/>
  </si>
  <si>
    <t>A重油</t>
    <rPh sb="1" eb="3">
      <t>ジュウユ</t>
    </rPh>
    <phoneticPr fontId="2"/>
  </si>
  <si>
    <t>B・C重油</t>
    <rPh sb="3" eb="5">
      <t>ジュウユ</t>
    </rPh>
    <phoneticPr fontId="2"/>
  </si>
  <si>
    <t>GJ</t>
    <phoneticPr fontId="2"/>
  </si>
  <si>
    <t>GJ/GJ</t>
  </si>
  <si>
    <t>kL</t>
    <phoneticPr fontId="2"/>
  </si>
  <si>
    <t>t</t>
    <phoneticPr fontId="2"/>
  </si>
  <si>
    <t>ﾅﾌｻ</t>
    <phoneticPr fontId="2"/>
  </si>
  <si>
    <t>ｺｰﾙﾀｰﾙ</t>
    <phoneticPr fontId="2"/>
  </si>
  <si>
    <t>％</t>
    <phoneticPr fontId="2"/>
  </si>
  <si>
    <t>目標削減率</t>
    <rPh sb="0" eb="2">
      <t>モクヒョウ</t>
    </rPh>
    <rPh sb="2" eb="4">
      <t>サクゲン</t>
    </rPh>
    <rPh sb="4" eb="5">
      <t>リツ</t>
    </rPh>
    <phoneticPr fontId="2"/>
  </si>
  <si>
    <t>基準年度</t>
    <rPh sb="0" eb="2">
      <t>キジュン</t>
    </rPh>
    <rPh sb="2" eb="4">
      <t>ネンド</t>
    </rPh>
    <phoneticPr fontId="2"/>
  </si>
  <si>
    <t>年度</t>
    <rPh sb="0" eb="2">
      <t>ネンド</t>
    </rPh>
    <phoneticPr fontId="2"/>
  </si>
  <si>
    <t>目標年度</t>
    <rPh sb="0" eb="2">
      <t>モクヒョウ</t>
    </rPh>
    <rPh sb="2" eb="4">
      <t>ネンド</t>
    </rPh>
    <phoneticPr fontId="2"/>
  </si>
  <si>
    <t>（２）目標設定の考え方</t>
    <rPh sb="5" eb="7">
      <t>セッテイ</t>
    </rPh>
    <rPh sb="8" eb="9">
      <t>カンガ</t>
    </rPh>
    <rPh sb="10" eb="11">
      <t>カタ</t>
    </rPh>
    <phoneticPr fontId="2"/>
  </si>
  <si>
    <t>①エネルギー起源二酸化炭素の排出量</t>
    <rPh sb="6" eb="8">
      <t>キゲン</t>
    </rPh>
    <rPh sb="8" eb="11">
      <t>ニサンカ</t>
    </rPh>
    <rPh sb="11" eb="13">
      <t>タンソ</t>
    </rPh>
    <rPh sb="14" eb="16">
      <t>ハイシュツ</t>
    </rPh>
    <rPh sb="16" eb="17">
      <t>リョウ</t>
    </rPh>
    <phoneticPr fontId="2"/>
  </si>
  <si>
    <t>①を除く
　温室効果ガス排出量
　（二酸化炭素換算）</t>
    <rPh sb="6" eb="8">
      <t>オンシツ</t>
    </rPh>
    <rPh sb="8" eb="10">
      <t>コウカ</t>
    </rPh>
    <rPh sb="12" eb="14">
      <t>ハイシュツ</t>
    </rPh>
    <rPh sb="14" eb="15">
      <t>リョウ</t>
    </rPh>
    <rPh sb="18" eb="21">
      <t>ニサンカ</t>
    </rPh>
    <rPh sb="21" eb="23">
      <t>タンソ</t>
    </rPh>
    <rPh sb="23" eb="25">
      <t>カンザン</t>
    </rPh>
    <phoneticPr fontId="2"/>
  </si>
  <si>
    <t>年度）の温室効果ガス排出の状況</t>
    <rPh sb="0" eb="2">
      <t>ネンド</t>
    </rPh>
    <rPh sb="4" eb="6">
      <t>オンシツ</t>
    </rPh>
    <rPh sb="6" eb="8">
      <t>コウカ</t>
    </rPh>
    <rPh sb="10" eb="12">
      <t>ハイシュツ</t>
    </rPh>
    <rPh sb="13" eb="15">
      <t>ジョウキョウ</t>
    </rPh>
    <phoneticPr fontId="2"/>
  </si>
  <si>
    <t>（４）その他の地球温暖化対策に係る措置</t>
    <rPh sb="5" eb="6">
      <t>タ</t>
    </rPh>
    <rPh sb="7" eb="9">
      <t>チキュウ</t>
    </rPh>
    <rPh sb="9" eb="12">
      <t>オンダンカ</t>
    </rPh>
    <rPh sb="12" eb="14">
      <t>タイサク</t>
    </rPh>
    <rPh sb="15" eb="16">
      <t>カカ</t>
    </rPh>
    <rPh sb="17" eb="19">
      <t>ソチ</t>
    </rPh>
    <phoneticPr fontId="2"/>
  </si>
  <si>
    <t>第35号様式（第85条関係）</t>
    <rPh sb="0" eb="1">
      <t>ダイ</t>
    </rPh>
    <rPh sb="3" eb="4">
      <t>ゴウ</t>
    </rPh>
    <rPh sb="4" eb="6">
      <t>ヨウシキ</t>
    </rPh>
    <rPh sb="7" eb="8">
      <t>ダイ</t>
    </rPh>
    <rPh sb="10" eb="11">
      <t>ジョウ</t>
    </rPh>
    <rPh sb="11" eb="13">
      <t>カンケイ</t>
    </rPh>
    <phoneticPr fontId="2"/>
  </si>
  <si>
    <t>　　市民の健康と安全を確保する環境の保全に関する条例第100条第2項の規定により、地球温</t>
    <rPh sb="2" eb="4">
      <t>シミン</t>
    </rPh>
    <rPh sb="5" eb="7">
      <t>ケンコウ</t>
    </rPh>
    <rPh sb="8" eb="10">
      <t>アンゼン</t>
    </rPh>
    <rPh sb="11" eb="13">
      <t>カクホ</t>
    </rPh>
    <rPh sb="15" eb="17">
      <t>カンキョウ</t>
    </rPh>
    <rPh sb="18" eb="20">
      <t>ホゼン</t>
    </rPh>
    <rPh sb="21" eb="22">
      <t>カン</t>
    </rPh>
    <rPh sb="24" eb="26">
      <t>ジョウレイ</t>
    </rPh>
    <rPh sb="26" eb="27">
      <t>ダイ</t>
    </rPh>
    <rPh sb="30" eb="31">
      <t>ジョウ</t>
    </rPh>
    <rPh sb="31" eb="32">
      <t>ダイ</t>
    </rPh>
    <rPh sb="33" eb="34">
      <t>コウ</t>
    </rPh>
    <rPh sb="35" eb="37">
      <t>キテイ</t>
    </rPh>
    <rPh sb="41" eb="43">
      <t>チキュウ</t>
    </rPh>
    <rPh sb="43" eb="44">
      <t>オン</t>
    </rPh>
    <phoneticPr fontId="2"/>
  </si>
  <si>
    <t>　暖化対策の実施の状況について、次のとおり報告します。</t>
    <rPh sb="1" eb="2">
      <t>ダン</t>
    </rPh>
    <rPh sb="2" eb="3">
      <t>カ</t>
    </rPh>
    <rPh sb="3" eb="5">
      <t>タイサク</t>
    </rPh>
    <rPh sb="6" eb="8">
      <t>ジッシ</t>
    </rPh>
    <rPh sb="9" eb="11">
      <t>ジョウキョウ</t>
    </rPh>
    <rPh sb="16" eb="17">
      <t>ツギ</t>
    </rPh>
    <rPh sb="21" eb="23">
      <t>ホウコク</t>
    </rPh>
    <phoneticPr fontId="2"/>
  </si>
  <si>
    <t>基準年度の実績</t>
    <rPh sb="0" eb="2">
      <t>キジュン</t>
    </rPh>
    <rPh sb="2" eb="4">
      <t>ネンド</t>
    </rPh>
    <rPh sb="5" eb="7">
      <t>ジッセキ</t>
    </rPh>
    <phoneticPr fontId="7"/>
  </si>
  <si>
    <t>計画期間の実績</t>
    <rPh sb="0" eb="2">
      <t>ケイカク</t>
    </rPh>
    <rPh sb="2" eb="4">
      <t>キカン</t>
    </rPh>
    <rPh sb="5" eb="7">
      <t>ジッセキ</t>
    </rPh>
    <phoneticPr fontId="7"/>
  </si>
  <si>
    <t>年度</t>
    <rPh sb="0" eb="2">
      <t>ネンド</t>
    </rPh>
    <phoneticPr fontId="7"/>
  </si>
  <si>
    <t>目標</t>
    <rPh sb="0" eb="2">
      <t>モクヒョウ</t>
    </rPh>
    <phoneticPr fontId="7"/>
  </si>
  <si>
    <t>％</t>
    <phoneticPr fontId="7"/>
  </si>
  <si>
    <t>地　球　温　暖　化　対　策　計　画　書</t>
    <rPh sb="0" eb="1">
      <t>チ</t>
    </rPh>
    <rPh sb="2" eb="3">
      <t>タマ</t>
    </rPh>
    <rPh sb="4" eb="5">
      <t>オン</t>
    </rPh>
    <rPh sb="6" eb="7">
      <t>ダン</t>
    </rPh>
    <rPh sb="8" eb="9">
      <t>カ</t>
    </rPh>
    <rPh sb="10" eb="11">
      <t>タイ</t>
    </rPh>
    <rPh sb="12" eb="13">
      <t>サク</t>
    </rPh>
    <rPh sb="14" eb="15">
      <t>ケイ</t>
    </rPh>
    <rPh sb="16" eb="17">
      <t>ガ</t>
    </rPh>
    <rPh sb="18" eb="19">
      <t>ショ</t>
    </rPh>
    <phoneticPr fontId="2"/>
  </si>
  <si>
    <t>１　地球温暖化対策事業者の概要</t>
    <rPh sb="2" eb="4">
      <t>チキュウ</t>
    </rPh>
    <rPh sb="4" eb="7">
      <t>オンダンカ</t>
    </rPh>
    <rPh sb="7" eb="9">
      <t>タイサク</t>
    </rPh>
    <rPh sb="9" eb="12">
      <t>ジギョウシャ</t>
    </rPh>
    <rPh sb="13" eb="15">
      <t>ガイヨウ</t>
    </rPh>
    <phoneticPr fontId="2"/>
  </si>
  <si>
    <t>業種</t>
    <rPh sb="0" eb="2">
      <t>ギョウシュ</t>
    </rPh>
    <phoneticPr fontId="2"/>
  </si>
  <si>
    <t>業種等</t>
    <rPh sb="0" eb="2">
      <t>ギョウシュ</t>
    </rPh>
    <rPh sb="2" eb="3">
      <t>トウ</t>
    </rPh>
    <phoneticPr fontId="2"/>
  </si>
  <si>
    <t>地　球　温　暖　化　対　策　実　施　状　況　書</t>
    <rPh sb="0" eb="1">
      <t>チ</t>
    </rPh>
    <rPh sb="2" eb="3">
      <t>タマ</t>
    </rPh>
    <rPh sb="4" eb="5">
      <t>オン</t>
    </rPh>
    <rPh sb="6" eb="7">
      <t>ダン</t>
    </rPh>
    <rPh sb="8" eb="9">
      <t>カ</t>
    </rPh>
    <rPh sb="10" eb="11">
      <t>タイ</t>
    </rPh>
    <rPh sb="12" eb="13">
      <t>サク</t>
    </rPh>
    <rPh sb="14" eb="15">
      <t>ミ</t>
    </rPh>
    <rPh sb="16" eb="17">
      <t>セ</t>
    </rPh>
    <rPh sb="18" eb="19">
      <t>ジョウ</t>
    </rPh>
    <rPh sb="20" eb="21">
      <t>キョウ</t>
    </rPh>
    <rPh sb="22" eb="23">
      <t>ショ</t>
    </rPh>
    <phoneticPr fontId="2"/>
  </si>
  <si>
    <t>２　地球温暖化対策実施状況書の公表方法等</t>
    <rPh sb="2" eb="4">
      <t>チキュウ</t>
    </rPh>
    <rPh sb="4" eb="7">
      <t>オンダンカ</t>
    </rPh>
    <rPh sb="7" eb="9">
      <t>タイサク</t>
    </rPh>
    <rPh sb="9" eb="11">
      <t>ジッシ</t>
    </rPh>
    <rPh sb="11" eb="13">
      <t>ジョウキョウ</t>
    </rPh>
    <rPh sb="13" eb="14">
      <t>ショ</t>
    </rPh>
    <rPh sb="15" eb="17">
      <t>コウヒョウ</t>
    </rPh>
    <rPh sb="17" eb="19">
      <t>ホウホウ</t>
    </rPh>
    <rPh sb="19" eb="20">
      <t>トウ</t>
    </rPh>
    <phoneticPr fontId="2"/>
  </si>
  <si>
    <t>（１）自らの事業活動に伴い排出される温室効果ガスの抑制に係る措置</t>
    <rPh sb="3" eb="4">
      <t>ミズカ</t>
    </rPh>
    <rPh sb="6" eb="8">
      <t>ジギョウ</t>
    </rPh>
    <rPh sb="8" eb="10">
      <t>カツドウ</t>
    </rPh>
    <rPh sb="11" eb="12">
      <t>トモナ</t>
    </rPh>
    <rPh sb="13" eb="15">
      <t>ハイシュツ</t>
    </rPh>
    <rPh sb="18" eb="20">
      <t>オンシツ</t>
    </rPh>
    <rPh sb="20" eb="22">
      <t>コウカ</t>
    </rPh>
    <rPh sb="25" eb="27">
      <t>ヨクセイ</t>
    </rPh>
    <rPh sb="28" eb="29">
      <t>カカ</t>
    </rPh>
    <rPh sb="30" eb="32">
      <t>ソチ</t>
    </rPh>
    <phoneticPr fontId="2"/>
  </si>
  <si>
    <t>エネルギー使用量（原油換算）及びエネルギー起源二酸化炭素排出量算定表</t>
    <rPh sb="5" eb="8">
      <t>シヨウリョウ</t>
    </rPh>
    <rPh sb="9" eb="11">
      <t>ゲンユ</t>
    </rPh>
    <rPh sb="11" eb="13">
      <t>カンザン</t>
    </rPh>
    <rPh sb="14" eb="15">
      <t>オヨ</t>
    </rPh>
    <rPh sb="21" eb="23">
      <t>キゲン</t>
    </rPh>
    <rPh sb="23" eb="26">
      <t>ニサンカ</t>
    </rPh>
    <rPh sb="26" eb="28">
      <t>タンソ</t>
    </rPh>
    <rPh sb="28" eb="30">
      <t>ハイシュツ</t>
    </rPh>
    <rPh sb="30" eb="31">
      <t>リョウ</t>
    </rPh>
    <rPh sb="31" eb="33">
      <t>サンテイ</t>
    </rPh>
    <rPh sb="33" eb="34">
      <t>ヒョウ</t>
    </rPh>
    <phoneticPr fontId="2"/>
  </si>
  <si>
    <t>単位当たり発熱量</t>
    <rPh sb="0" eb="2">
      <t>タンイ</t>
    </rPh>
    <rPh sb="2" eb="3">
      <t>ア</t>
    </rPh>
    <rPh sb="5" eb="7">
      <t>ハツネツ</t>
    </rPh>
    <rPh sb="7" eb="8">
      <t>リョウ</t>
    </rPh>
    <phoneticPr fontId="2"/>
  </si>
  <si>
    <t>熱量</t>
    <rPh sb="0" eb="2">
      <t>ネツリョウ</t>
    </rPh>
    <phoneticPr fontId="2"/>
  </si>
  <si>
    <t>④</t>
    <phoneticPr fontId="2"/>
  </si>
  <si>
    <t>数量</t>
    <rPh sb="0" eb="2">
      <t>スウリョウ</t>
    </rPh>
    <phoneticPr fontId="2"/>
  </si>
  <si>
    <t>単位</t>
    <rPh sb="0" eb="2">
      <t>タンイ</t>
    </rPh>
    <phoneticPr fontId="2"/>
  </si>
  <si>
    <t>t-C/GJ</t>
    <phoneticPr fontId="2"/>
  </si>
  <si>
    <t>GJ/kL</t>
    <phoneticPr fontId="2"/>
  </si>
  <si>
    <t>GJ/t</t>
    <phoneticPr fontId="2"/>
  </si>
  <si>
    <t>GJ/千kWh</t>
    <rPh sb="3" eb="4">
      <t>セン</t>
    </rPh>
    <phoneticPr fontId="2"/>
  </si>
  <si>
    <t>GJ/GJ</t>
    <phoneticPr fontId="2"/>
  </si>
  <si>
    <t>温水</t>
    <rPh sb="0" eb="2">
      <t>オンスイ</t>
    </rPh>
    <phoneticPr fontId="2"/>
  </si>
  <si>
    <t>上記以外の熱</t>
    <rPh sb="0" eb="2">
      <t>ジョウキ</t>
    </rPh>
    <rPh sb="2" eb="4">
      <t>イガイ</t>
    </rPh>
    <rPh sb="5" eb="6">
      <t>ネツ</t>
    </rPh>
    <phoneticPr fontId="2"/>
  </si>
  <si>
    <t>⑦</t>
    <phoneticPr fontId="2"/>
  </si>
  <si>
    <t>⑧</t>
    <phoneticPr fontId="2"/>
  </si>
  <si>
    <t>原単位の指標</t>
    <rPh sb="0" eb="3">
      <t>ゲンタンイ</t>
    </rPh>
    <rPh sb="4" eb="6">
      <t>シヒョウ</t>
    </rPh>
    <phoneticPr fontId="2"/>
  </si>
  <si>
    <t>上記の原単位指標を用いた考え方</t>
    <rPh sb="0" eb="2">
      <t>ジョウキ</t>
    </rPh>
    <rPh sb="3" eb="6">
      <t>ゲンタンイ</t>
    </rPh>
    <rPh sb="6" eb="8">
      <t>シヒョウ</t>
    </rPh>
    <rPh sb="9" eb="10">
      <t>モチ</t>
    </rPh>
    <rPh sb="12" eb="13">
      <t>カンガ</t>
    </rPh>
    <rPh sb="14" eb="15">
      <t>カタ</t>
    </rPh>
    <phoneticPr fontId="2"/>
  </si>
  <si>
    <t>〒</t>
    <phoneticPr fontId="2"/>
  </si>
  <si>
    <t>－</t>
    <phoneticPr fontId="2"/>
  </si>
  <si>
    <t>地球温暖化対策実施状況報告書</t>
    <rPh sb="0" eb="2">
      <t>チキュウ</t>
    </rPh>
    <rPh sb="2" eb="5">
      <t>オンダンカ</t>
    </rPh>
    <rPh sb="5" eb="7">
      <t>タイサク</t>
    </rPh>
    <rPh sb="7" eb="9">
      <t>ジッシ</t>
    </rPh>
    <rPh sb="9" eb="11">
      <t>ジョウキョウ</t>
    </rPh>
    <rPh sb="11" eb="14">
      <t>ホウコクショ</t>
    </rPh>
    <phoneticPr fontId="2"/>
  </si>
  <si>
    <t>掲示
閲覧</t>
    <rPh sb="0" eb="2">
      <t>ケイジ</t>
    </rPh>
    <rPh sb="3" eb="5">
      <t>エツラン</t>
    </rPh>
    <phoneticPr fontId="2"/>
  </si>
  <si>
    <t>ﾎｰﾑ
ﾍﾟｰｼﾞ</t>
    <phoneticPr fontId="2"/>
  </si>
  <si>
    <t>(その他詳細)</t>
    <rPh sb="3" eb="4">
      <t>タ</t>
    </rPh>
    <rPh sb="4" eb="6">
      <t>ショウサイ</t>
    </rPh>
    <phoneticPr fontId="2"/>
  </si>
  <si>
    <t>(冊子名・
入手方法)</t>
    <rPh sb="1" eb="3">
      <t>サッシ</t>
    </rPh>
    <rPh sb="3" eb="4">
      <t>メイ</t>
    </rPh>
    <rPh sb="6" eb="8">
      <t>ニュウシュ</t>
    </rPh>
    <rPh sb="8" eb="10">
      <t>ホウホウ</t>
    </rPh>
    <phoneticPr fontId="2"/>
  </si>
  <si>
    <t>(HPアドレス)</t>
    <phoneticPr fontId="2"/>
  </si>
  <si>
    <t>(場所)</t>
    <rPh sb="1" eb="3">
      <t>バショ</t>
    </rPh>
    <phoneticPr fontId="2"/>
  </si>
  <si>
    <t>３　地球温暖化対策の推進に関する方針及び推進体制</t>
    <rPh sb="2" eb="4">
      <t>チキュウ</t>
    </rPh>
    <rPh sb="4" eb="7">
      <t>オンダンカ</t>
    </rPh>
    <rPh sb="7" eb="9">
      <t>タイサク</t>
    </rPh>
    <rPh sb="10" eb="12">
      <t>スイシン</t>
    </rPh>
    <rPh sb="13" eb="14">
      <t>カン</t>
    </rPh>
    <rPh sb="16" eb="18">
      <t>ホウシン</t>
    </rPh>
    <rPh sb="18" eb="19">
      <t>オヨ</t>
    </rPh>
    <rPh sb="20" eb="22">
      <t>スイシン</t>
    </rPh>
    <rPh sb="22" eb="24">
      <t>タイセイ</t>
    </rPh>
    <phoneticPr fontId="2"/>
  </si>
  <si>
    <t>（１）地球温暖化対策の推進に関する方針</t>
    <rPh sb="3" eb="5">
      <t>チキュウ</t>
    </rPh>
    <rPh sb="5" eb="8">
      <t>オンダンカ</t>
    </rPh>
    <rPh sb="8" eb="10">
      <t>タイサク</t>
    </rPh>
    <rPh sb="11" eb="13">
      <t>スイシン</t>
    </rPh>
    <rPh sb="14" eb="15">
      <t>カン</t>
    </rPh>
    <rPh sb="17" eb="19">
      <t>ホウシン</t>
    </rPh>
    <phoneticPr fontId="2"/>
  </si>
  <si>
    <t>（２）地球温暖化対策の推進体制</t>
    <rPh sb="3" eb="5">
      <t>チキュウ</t>
    </rPh>
    <rPh sb="5" eb="8">
      <t>オンダンカ</t>
    </rPh>
    <rPh sb="8" eb="10">
      <t>タイサク</t>
    </rPh>
    <rPh sb="11" eb="13">
      <t>スイシン</t>
    </rPh>
    <rPh sb="13" eb="15">
      <t>タイセイ</t>
    </rPh>
    <phoneticPr fontId="2"/>
  </si>
  <si>
    <t>４　温室効果ガスの排出の状況</t>
    <rPh sb="2" eb="4">
      <t>オンシツ</t>
    </rPh>
    <rPh sb="4" eb="6">
      <t>コウカ</t>
    </rPh>
    <rPh sb="9" eb="11">
      <t>ハイシュツ</t>
    </rPh>
    <rPh sb="12" eb="14">
      <t>ジョウキョウ</t>
    </rPh>
    <phoneticPr fontId="2"/>
  </si>
  <si>
    <t>５　温室効果ガス排出量の抑制に係る目標</t>
    <rPh sb="2" eb="4">
      <t>オンシツ</t>
    </rPh>
    <rPh sb="4" eb="6">
      <t>コウカ</t>
    </rPh>
    <rPh sb="8" eb="10">
      <t>ハイシュツ</t>
    </rPh>
    <rPh sb="10" eb="11">
      <t>リョウ</t>
    </rPh>
    <rPh sb="12" eb="14">
      <t>ヨクセイ</t>
    </rPh>
    <rPh sb="15" eb="16">
      <t>カカ</t>
    </rPh>
    <rPh sb="17" eb="19">
      <t>モクヒョウ</t>
    </rPh>
    <phoneticPr fontId="2"/>
  </si>
  <si>
    <t>設備等の種類</t>
    <rPh sb="0" eb="3">
      <t>セツビトウ</t>
    </rPh>
    <rPh sb="4" eb="6">
      <t>シュルイ</t>
    </rPh>
    <phoneticPr fontId="2"/>
  </si>
  <si>
    <t>導入年度</t>
    <rPh sb="0" eb="2">
      <t>ドウニュウ</t>
    </rPh>
    <rPh sb="2" eb="4">
      <t>ネンド</t>
    </rPh>
    <phoneticPr fontId="2"/>
  </si>
  <si>
    <t>５　温室効果ガス排出量の抑制に係る目標の達成状況</t>
    <rPh sb="2" eb="4">
      <t>オンシツ</t>
    </rPh>
    <rPh sb="4" eb="6">
      <t>コウカ</t>
    </rPh>
    <rPh sb="8" eb="10">
      <t>ハイシュツ</t>
    </rPh>
    <rPh sb="10" eb="11">
      <t>リョウ</t>
    </rPh>
    <rPh sb="12" eb="14">
      <t>ヨクセイ</t>
    </rPh>
    <rPh sb="15" eb="16">
      <t>カカ</t>
    </rPh>
    <rPh sb="17" eb="19">
      <t>モクヒョウ</t>
    </rPh>
    <rPh sb="20" eb="22">
      <t>タッセイ</t>
    </rPh>
    <rPh sb="22" eb="24">
      <t>ジョウキョウ</t>
    </rPh>
    <phoneticPr fontId="2"/>
  </si>
  <si>
    <t>計画期間</t>
    <rPh sb="0" eb="2">
      <t>ケイカク</t>
    </rPh>
    <rPh sb="2" eb="4">
      <t>キカン</t>
    </rPh>
    <phoneticPr fontId="11"/>
  </si>
  <si>
    <t>①を除く
温室効果ガス排出量
（二酸化炭素換算）</t>
    <rPh sb="5" eb="7">
      <t>オンシツ</t>
    </rPh>
    <rPh sb="7" eb="9">
      <t>コウカ</t>
    </rPh>
    <rPh sb="11" eb="13">
      <t>ハイシュツ</t>
    </rPh>
    <rPh sb="13" eb="14">
      <t>リョウ</t>
    </rPh>
    <rPh sb="16" eb="19">
      <t>ニサンカ</t>
    </rPh>
    <rPh sb="19" eb="21">
      <t>タンソ</t>
    </rPh>
    <rPh sb="21" eb="23">
      <t>カンザン</t>
    </rPh>
    <phoneticPr fontId="2"/>
  </si>
  <si>
    <t>（１）自らの事業活動に伴い排出される温室効果ガスの抑制に係る措置の実施状況</t>
    <rPh sb="3" eb="4">
      <t>ミズカ</t>
    </rPh>
    <rPh sb="6" eb="8">
      <t>ジギョウ</t>
    </rPh>
    <rPh sb="8" eb="10">
      <t>カツドウ</t>
    </rPh>
    <rPh sb="11" eb="12">
      <t>トモナ</t>
    </rPh>
    <rPh sb="13" eb="15">
      <t>ハイシュツ</t>
    </rPh>
    <rPh sb="18" eb="20">
      <t>オンシツ</t>
    </rPh>
    <rPh sb="20" eb="22">
      <t>コウカ</t>
    </rPh>
    <rPh sb="25" eb="27">
      <t>ヨクセイ</t>
    </rPh>
    <rPh sb="28" eb="29">
      <t>カカ</t>
    </rPh>
    <rPh sb="30" eb="32">
      <t>ソチ</t>
    </rPh>
    <rPh sb="33" eb="35">
      <t>ジッシ</t>
    </rPh>
    <rPh sb="35" eb="37">
      <t>ジョウキョウ</t>
    </rPh>
    <phoneticPr fontId="2"/>
  </si>
  <si>
    <t>クレジット等の種類</t>
    <rPh sb="5" eb="6">
      <t>トウ</t>
    </rPh>
    <rPh sb="7" eb="9">
      <t>シュルイ</t>
    </rPh>
    <phoneticPr fontId="11"/>
  </si>
  <si>
    <t>（１）温室効果ガス排出量の抑制目標の達成状況</t>
    <rPh sb="18" eb="20">
      <t>タッセイ</t>
    </rPh>
    <rPh sb="20" eb="22">
      <t>ジョウキョウ</t>
    </rPh>
    <phoneticPr fontId="11"/>
  </si>
  <si>
    <t>（２）進捗状況に対する自己評価（目標の達成／非達成の理由）</t>
    <rPh sb="3" eb="5">
      <t>シンチョク</t>
    </rPh>
    <rPh sb="5" eb="7">
      <t>ジョウキョウ</t>
    </rPh>
    <rPh sb="8" eb="9">
      <t>タイ</t>
    </rPh>
    <rPh sb="11" eb="13">
      <t>ジコ</t>
    </rPh>
    <rPh sb="13" eb="15">
      <t>ヒョウカ</t>
    </rPh>
    <rPh sb="16" eb="18">
      <t>モクヒョウ</t>
    </rPh>
    <rPh sb="19" eb="21">
      <t>タッセイ</t>
    </rPh>
    <rPh sb="22" eb="23">
      <t>ヒ</t>
    </rPh>
    <rPh sb="23" eb="25">
      <t>タッセイ</t>
    </rPh>
    <rPh sb="26" eb="28">
      <t>リユウ</t>
    </rPh>
    <phoneticPr fontId="2"/>
  </si>
  <si>
    <t>創出地</t>
    <rPh sb="0" eb="2">
      <t>ソウシュツ</t>
    </rPh>
    <rPh sb="2" eb="3">
      <t>チ</t>
    </rPh>
    <phoneticPr fontId="11"/>
  </si>
  <si>
    <t>熱</t>
    <rPh sb="0" eb="1">
      <t>ネツ</t>
    </rPh>
    <phoneticPr fontId="11"/>
  </si>
  <si>
    <t>年度）におけるクレジット等の利用</t>
    <rPh sb="0" eb="2">
      <t>ネンド</t>
    </rPh>
    <rPh sb="12" eb="13">
      <t>トウ</t>
    </rPh>
    <rPh sb="14" eb="16">
      <t>リヨウ</t>
    </rPh>
    <phoneticPr fontId="2"/>
  </si>
  <si>
    <t>温室効果ガス換算量（みなしの削減量）</t>
    <rPh sb="0" eb="2">
      <t>オンシツ</t>
    </rPh>
    <rPh sb="2" eb="4">
      <t>コウカ</t>
    </rPh>
    <rPh sb="6" eb="8">
      <t>カンザン</t>
    </rPh>
    <rPh sb="8" eb="9">
      <t>リョウ</t>
    </rPh>
    <rPh sb="14" eb="16">
      <t>サクゲン</t>
    </rPh>
    <rPh sb="16" eb="17">
      <t>リョウ</t>
    </rPh>
    <phoneticPr fontId="11"/>
  </si>
  <si>
    <t>区　分</t>
    <rPh sb="0" eb="1">
      <t>ク</t>
    </rPh>
    <rPh sb="2" eb="3">
      <t>ブン</t>
    </rPh>
    <phoneticPr fontId="11"/>
  </si>
  <si>
    <t>電　力</t>
    <rPh sb="0" eb="1">
      <t>デン</t>
    </rPh>
    <rPh sb="2" eb="3">
      <t>チカラ</t>
    </rPh>
    <phoneticPr fontId="11"/>
  </si>
  <si>
    <t>（以下は該当する場合に記入して下さい）</t>
  </si>
  <si>
    <t>（３）環境価値（クレジット等）の活用</t>
    <rPh sb="3" eb="5">
      <t>カンキョウ</t>
    </rPh>
    <rPh sb="5" eb="7">
      <t>カチ</t>
    </rPh>
    <rPh sb="13" eb="14">
      <t>トウ</t>
    </rPh>
    <rPh sb="16" eb="18">
      <t>カツヨウ</t>
    </rPh>
    <phoneticPr fontId="2"/>
  </si>
  <si>
    <t>年度目（</t>
    <rPh sb="0" eb="1">
      <t>ネン</t>
    </rPh>
    <rPh sb="1" eb="2">
      <t>ド</t>
    </rPh>
    <rPh sb="2" eb="3">
      <t>メ</t>
    </rPh>
    <phoneticPr fontId="11"/>
  </si>
  <si>
    <r>
      <t>t-CO</t>
    </r>
    <r>
      <rPr>
        <sz val="8"/>
        <color indexed="8"/>
        <rFont val="ＭＳ 明朝"/>
        <family val="1"/>
        <charset val="128"/>
      </rPr>
      <t>2</t>
    </r>
    <phoneticPr fontId="2"/>
  </si>
  <si>
    <r>
      <t>t-CO</t>
    </r>
    <r>
      <rPr>
        <sz val="8"/>
        <color indexed="8"/>
        <rFont val="ＭＳ 明朝"/>
        <family val="1"/>
        <charset val="128"/>
      </rPr>
      <t>2</t>
    </r>
    <phoneticPr fontId="2"/>
  </si>
  <si>
    <r>
      <t>t-CO</t>
    </r>
    <r>
      <rPr>
        <sz val="6"/>
        <color indexed="8"/>
        <rFont val="ＭＳ 明朝"/>
        <family val="1"/>
        <charset val="128"/>
      </rPr>
      <t>2</t>
    </r>
    <phoneticPr fontId="7"/>
  </si>
  <si>
    <r>
      <t>t-CO</t>
    </r>
    <r>
      <rPr>
        <sz val="8"/>
        <color indexed="8"/>
        <rFont val="ＭＳ 明朝"/>
        <family val="1"/>
        <charset val="128"/>
      </rPr>
      <t>2</t>
    </r>
    <r>
      <rPr>
        <sz val="11"/>
        <color indexed="8"/>
        <rFont val="ＭＳ Ｐゴシック"/>
        <family val="3"/>
        <charset val="128"/>
      </rPr>
      <t/>
    </r>
    <phoneticPr fontId="11"/>
  </si>
  <si>
    <t>指針第１号様式</t>
    <rPh sb="0" eb="2">
      <t>シシン</t>
    </rPh>
    <rPh sb="2" eb="3">
      <t>ダイ</t>
    </rPh>
    <rPh sb="4" eb="5">
      <t>ゴウ</t>
    </rPh>
    <rPh sb="5" eb="7">
      <t>ヨウシキ</t>
    </rPh>
    <phoneticPr fontId="2"/>
  </si>
  <si>
    <t>指針第２号様式</t>
    <rPh sb="0" eb="2">
      <t>シシン</t>
    </rPh>
    <rPh sb="2" eb="3">
      <t>ダイ</t>
    </rPh>
    <rPh sb="4" eb="5">
      <t>ゴウ</t>
    </rPh>
    <rPh sb="5" eb="7">
      <t>ヨウシキ</t>
    </rPh>
    <phoneticPr fontId="2"/>
  </si>
  <si>
    <t>（５）「環境保全の日」等に特に推進すべき取組</t>
    <rPh sb="4" eb="6">
      <t>カンキョウ</t>
    </rPh>
    <rPh sb="6" eb="8">
      <t>ホゼン</t>
    </rPh>
    <rPh sb="9" eb="10">
      <t>ヒ</t>
    </rPh>
    <rPh sb="11" eb="12">
      <t>トウ</t>
    </rPh>
    <rPh sb="13" eb="14">
      <t>トク</t>
    </rPh>
    <rPh sb="15" eb="17">
      <t>スイシン</t>
    </rPh>
    <rPh sb="20" eb="22">
      <t>トリクミ</t>
    </rPh>
    <phoneticPr fontId="2"/>
  </si>
  <si>
    <t>基本入力シート</t>
    <rPh sb="0" eb="2">
      <t>キホン</t>
    </rPh>
    <rPh sb="2" eb="4">
      <t>ニュウリョク</t>
    </rPh>
    <phoneticPr fontId="2"/>
  </si>
  <si>
    <t>≪入力に際しての注意事項≫</t>
    <rPh sb="1" eb="3">
      <t>ニュウリョク</t>
    </rPh>
    <rPh sb="4" eb="5">
      <t>サイ</t>
    </rPh>
    <rPh sb="8" eb="10">
      <t>チュウイ</t>
    </rPh>
    <rPh sb="10" eb="12">
      <t>ジコウ</t>
    </rPh>
    <phoneticPr fontId="2"/>
  </si>
  <si>
    <t>１）</t>
    <phoneticPr fontId="2"/>
  </si>
  <si>
    <t>着色部について上から順に記入または選択してください。</t>
    <rPh sb="0" eb="2">
      <t>チャクショク</t>
    </rPh>
    <rPh sb="2" eb="3">
      <t>ブ</t>
    </rPh>
    <rPh sb="7" eb="8">
      <t>ウエ</t>
    </rPh>
    <rPh sb="10" eb="11">
      <t>ジュン</t>
    </rPh>
    <rPh sb="12" eb="14">
      <t>キニュウ</t>
    </rPh>
    <rPh sb="17" eb="19">
      <t>センタク</t>
    </rPh>
    <phoneticPr fontId="2"/>
  </si>
  <si>
    <t>　：　該当する場合に、記入してください。</t>
    <rPh sb="3" eb="5">
      <t>ガイトウ</t>
    </rPh>
    <rPh sb="7" eb="9">
      <t>バアイ</t>
    </rPh>
    <rPh sb="11" eb="13">
      <t>キニュウ</t>
    </rPh>
    <phoneticPr fontId="2"/>
  </si>
  <si>
    <t>３）</t>
    <phoneticPr fontId="2"/>
  </si>
  <si>
    <t>計画書および報告書は当該年度分のみ記入してください。</t>
    <rPh sb="0" eb="3">
      <t>ケイカクショ</t>
    </rPh>
    <rPh sb="6" eb="9">
      <t>ホウコクショ</t>
    </rPh>
    <rPh sb="10" eb="12">
      <t>トウガイ</t>
    </rPh>
    <rPh sb="12" eb="14">
      <t>ネンド</t>
    </rPh>
    <rPh sb="14" eb="15">
      <t>ブン</t>
    </rPh>
    <rPh sb="17" eb="19">
      <t>キニュウ</t>
    </rPh>
    <phoneticPr fontId="2"/>
  </si>
  <si>
    <t>過年度提出分の訂正や将来提出分の記入は一切行わないでください。</t>
    <rPh sb="0" eb="1">
      <t>カ</t>
    </rPh>
    <rPh sb="1" eb="3">
      <t>ネンド</t>
    </rPh>
    <rPh sb="3" eb="5">
      <t>テイシュツ</t>
    </rPh>
    <rPh sb="5" eb="6">
      <t>ブン</t>
    </rPh>
    <rPh sb="7" eb="9">
      <t>テイセイ</t>
    </rPh>
    <rPh sb="10" eb="12">
      <t>ショウライ</t>
    </rPh>
    <rPh sb="12" eb="14">
      <t>テイシュツ</t>
    </rPh>
    <rPh sb="14" eb="15">
      <t>ブン</t>
    </rPh>
    <rPh sb="16" eb="18">
      <t>キニュウ</t>
    </rPh>
    <rPh sb="19" eb="21">
      <t>イッサイ</t>
    </rPh>
    <rPh sb="21" eb="22">
      <t>オコナ</t>
    </rPh>
    <phoneticPr fontId="2"/>
  </si>
  <si>
    <t>≪届出者≫</t>
    <rPh sb="1" eb="3">
      <t>トドケデ</t>
    </rPh>
    <rPh sb="3" eb="4">
      <t>シャ</t>
    </rPh>
    <phoneticPr fontId="2"/>
  </si>
  <si>
    <t>法人の所在地</t>
    <rPh sb="0" eb="2">
      <t>ホウジン</t>
    </rPh>
    <rPh sb="3" eb="6">
      <t>ショザイチ</t>
    </rPh>
    <phoneticPr fontId="2"/>
  </si>
  <si>
    <t>法人の名称</t>
    <rPh sb="0" eb="2">
      <t>ホウジン</t>
    </rPh>
    <rPh sb="3" eb="5">
      <t>メイショウ</t>
    </rPh>
    <phoneticPr fontId="2"/>
  </si>
  <si>
    <t>　本届出について、代表者から委任を受けている場合（工場長、事業所長、支店長など）</t>
    <rPh sb="1" eb="2">
      <t>ホン</t>
    </rPh>
    <rPh sb="2" eb="4">
      <t>トドケデ</t>
    </rPh>
    <rPh sb="9" eb="12">
      <t>ダイヒョウシャ</t>
    </rPh>
    <rPh sb="14" eb="16">
      <t>イニン</t>
    </rPh>
    <rPh sb="17" eb="18">
      <t>ウ</t>
    </rPh>
    <rPh sb="22" eb="24">
      <t>バアイ</t>
    </rPh>
    <rPh sb="25" eb="28">
      <t>コウジョウチョウ</t>
    </rPh>
    <rPh sb="29" eb="31">
      <t>ジギョウ</t>
    </rPh>
    <rPh sb="31" eb="33">
      <t>ショチョウ</t>
    </rPh>
    <rPh sb="34" eb="37">
      <t>シテンチョウ</t>
    </rPh>
    <phoneticPr fontId="2"/>
  </si>
  <si>
    <t>　代理者の肩書及び氏名</t>
    <rPh sb="1" eb="3">
      <t>ダイリ</t>
    </rPh>
    <rPh sb="3" eb="4">
      <t>シャ</t>
    </rPh>
    <rPh sb="5" eb="7">
      <t>カタガキ</t>
    </rPh>
    <rPh sb="7" eb="8">
      <t>オヨ</t>
    </rPh>
    <rPh sb="9" eb="11">
      <t>シメイ</t>
    </rPh>
    <phoneticPr fontId="2"/>
  </si>
  <si>
    <t>≪工場等の概要≫</t>
    <rPh sb="1" eb="4">
      <t>コウジョウトウ</t>
    </rPh>
    <rPh sb="5" eb="7">
      <t>ガイヨウ</t>
    </rPh>
    <phoneticPr fontId="2"/>
  </si>
  <si>
    <t>郵便番号</t>
    <rPh sb="0" eb="4">
      <t>ユウビンバンゴウ</t>
    </rPh>
    <phoneticPr fontId="2"/>
  </si>
  <si>
    <t>〒</t>
    <phoneticPr fontId="2"/>
  </si>
  <si>
    <t>－</t>
    <phoneticPr fontId="2"/>
  </si>
  <si>
    <t>所在地</t>
    <rPh sb="0" eb="3">
      <t>ショザイチ</t>
    </rPh>
    <phoneticPr fontId="2"/>
  </si>
  <si>
    <t>（フリガナ）</t>
    <phoneticPr fontId="2"/>
  </si>
  <si>
    <t>名称</t>
    <rPh sb="0" eb="2">
      <t>メイショウ</t>
    </rPh>
    <phoneticPr fontId="2"/>
  </si>
  <si>
    <t>建築物の主たる用途</t>
    <rPh sb="0" eb="3">
      <t>ケンチクブツ</t>
    </rPh>
    <rPh sb="4" eb="5">
      <t>シュ</t>
    </rPh>
    <rPh sb="7" eb="9">
      <t>ヨウト</t>
    </rPh>
    <phoneticPr fontId="2"/>
  </si>
  <si>
    <t>建築物の所有形態</t>
    <rPh sb="0" eb="3">
      <t>ケンチクブツ</t>
    </rPh>
    <rPh sb="4" eb="6">
      <t>ショユウ</t>
    </rPh>
    <rPh sb="6" eb="8">
      <t>ケイタイ</t>
    </rPh>
    <phoneticPr fontId="2"/>
  </si>
  <si>
    <t>（工場等の事業内容）</t>
  </si>
  <si>
    <t>≪連絡先≫</t>
    <rPh sb="1" eb="4">
      <t>レンラクサキ</t>
    </rPh>
    <phoneticPr fontId="2"/>
  </si>
  <si>
    <t>会社名・担当部署</t>
    <rPh sb="0" eb="2">
      <t>カイシャ</t>
    </rPh>
    <rPh sb="2" eb="3">
      <t>メイ</t>
    </rPh>
    <rPh sb="4" eb="6">
      <t>タントウ</t>
    </rPh>
    <rPh sb="6" eb="8">
      <t>ブショ</t>
    </rPh>
    <phoneticPr fontId="2"/>
  </si>
  <si>
    <t>住所</t>
    <rPh sb="0" eb="2">
      <t>ジュウショ</t>
    </rPh>
    <phoneticPr fontId="2"/>
  </si>
  <si>
    <t>担当者の氏名</t>
    <rPh sb="0" eb="3">
      <t>タントウシャ</t>
    </rPh>
    <rPh sb="4" eb="6">
      <t>シメイ</t>
    </rPh>
    <phoneticPr fontId="2"/>
  </si>
  <si>
    <t>電話番号</t>
    <rPh sb="0" eb="2">
      <t>デンワ</t>
    </rPh>
    <rPh sb="2" eb="4">
      <t>バンゴウ</t>
    </rPh>
    <phoneticPr fontId="2"/>
  </si>
  <si>
    <t>F A X番号</t>
    <rPh sb="5" eb="7">
      <t>バンゴウ</t>
    </rPh>
    <phoneticPr fontId="2"/>
  </si>
  <si>
    <t>電子ﾒｰﾙｱﾄﾞﾚｽ</t>
    <rPh sb="0" eb="2">
      <t>デンシ</t>
    </rPh>
    <phoneticPr fontId="2"/>
  </si>
  <si>
    <t>≪地球温暖化対策計画書≫</t>
    <rPh sb="1" eb="3">
      <t>チキュウ</t>
    </rPh>
    <rPh sb="3" eb="6">
      <t>オンダンカ</t>
    </rPh>
    <rPh sb="6" eb="8">
      <t>タイサク</t>
    </rPh>
    <rPh sb="8" eb="11">
      <t>ケイカクショ</t>
    </rPh>
    <phoneticPr fontId="2"/>
  </si>
  <si>
    <t>温室効果ガス抑制の
目標設定方法</t>
    <rPh sb="0" eb="2">
      <t>オンシツ</t>
    </rPh>
    <rPh sb="2" eb="4">
      <t>コウカ</t>
    </rPh>
    <rPh sb="6" eb="8">
      <t>ヨクセイ</t>
    </rPh>
    <rPh sb="10" eb="12">
      <t>モクヒョウ</t>
    </rPh>
    <rPh sb="12" eb="14">
      <t>セッテイ</t>
    </rPh>
    <rPh sb="14" eb="16">
      <t>ホウホウ</t>
    </rPh>
    <phoneticPr fontId="2"/>
  </si>
  <si>
    <t>基準年度</t>
    <rPh sb="0" eb="2">
      <t>キジュン</t>
    </rPh>
    <rPh sb="2" eb="4">
      <t>ネンド</t>
    </rPh>
    <phoneticPr fontId="2"/>
  </si>
  <si>
    <t>年度</t>
    <rPh sb="0" eb="2">
      <t>ネンド</t>
    </rPh>
    <phoneticPr fontId="2"/>
  </si>
  <si>
    <t>計画期間</t>
    <rPh sb="0" eb="2">
      <t>ケイカク</t>
    </rPh>
    <rPh sb="2" eb="4">
      <t>キカン</t>
    </rPh>
    <phoneticPr fontId="2"/>
  </si>
  <si>
    <t>年　4　月　1　日　～　</t>
    <rPh sb="0" eb="1">
      <t>ネン</t>
    </rPh>
    <rPh sb="4" eb="5">
      <t>ガツ</t>
    </rPh>
    <rPh sb="8" eb="9">
      <t>ヒ</t>
    </rPh>
    <phoneticPr fontId="2"/>
  </si>
  <si>
    <t>年　3　月　31　日</t>
    <rPh sb="0" eb="1">
      <t>ネン</t>
    </rPh>
    <rPh sb="4" eb="5">
      <t>ガツ</t>
    </rPh>
    <rPh sb="9" eb="10">
      <t>ニチ</t>
    </rPh>
    <phoneticPr fontId="2"/>
  </si>
  <si>
    <t>提出年月日</t>
    <rPh sb="0" eb="2">
      <t>テイシュツ</t>
    </rPh>
    <rPh sb="2" eb="5">
      <t>ネンガッピ</t>
    </rPh>
    <phoneticPr fontId="2"/>
  </si>
  <si>
    <t>年</t>
    <rPh sb="0" eb="1">
      <t>ネン</t>
    </rPh>
    <phoneticPr fontId="2"/>
  </si>
  <si>
    <t>1年目提出年月日</t>
    <rPh sb="1" eb="3">
      <t>ネンメ</t>
    </rPh>
    <rPh sb="3" eb="5">
      <t>テイシュツ</t>
    </rPh>
    <rPh sb="5" eb="8">
      <t>ネンガッピ</t>
    </rPh>
    <phoneticPr fontId="2"/>
  </si>
  <si>
    <t>日　（</t>
    <rPh sb="0" eb="1">
      <t>ヒ</t>
    </rPh>
    <phoneticPr fontId="2"/>
  </si>
  <si>
    <t>年度分</t>
    <rPh sb="0" eb="2">
      <t>ネンド</t>
    </rPh>
    <rPh sb="2" eb="3">
      <t>ブン</t>
    </rPh>
    <phoneticPr fontId="2"/>
  </si>
  <si>
    <t>2年目提出年月日</t>
    <rPh sb="1" eb="3">
      <t>ネンメ</t>
    </rPh>
    <rPh sb="3" eb="5">
      <t>テイシュツ</t>
    </rPh>
    <rPh sb="5" eb="8">
      <t>ネンガッピ</t>
    </rPh>
    <phoneticPr fontId="2"/>
  </si>
  <si>
    <t>3年目提出年月日</t>
    <rPh sb="1" eb="3">
      <t>ネンメ</t>
    </rPh>
    <rPh sb="3" eb="5">
      <t>テイシュツ</t>
    </rPh>
    <rPh sb="5" eb="8">
      <t>ネンガッピ</t>
    </rPh>
    <phoneticPr fontId="2"/>
  </si>
  <si>
    <t>主な公表方法</t>
    <rPh sb="0" eb="1">
      <t>オモ</t>
    </rPh>
    <rPh sb="2" eb="4">
      <t>コウヒョウ</t>
    </rPh>
    <rPh sb="4" eb="6">
      <t>ホウホウ</t>
    </rPh>
    <phoneticPr fontId="2"/>
  </si>
  <si>
    <t>掲示・閲覧の場所</t>
    <rPh sb="0" eb="2">
      <t>ケイジ</t>
    </rPh>
    <rPh sb="3" eb="5">
      <t>エツラン</t>
    </rPh>
    <rPh sb="6" eb="8">
      <t>バショ</t>
    </rPh>
    <phoneticPr fontId="2"/>
  </si>
  <si>
    <t>ﾎｰﾑﾍﾟｰｼﾞｱﾄﾞﾚｽ</t>
    <phoneticPr fontId="2"/>
  </si>
  <si>
    <t>冊子名及び入手方法</t>
    <rPh sb="0" eb="2">
      <t>サッシ</t>
    </rPh>
    <rPh sb="2" eb="3">
      <t>メイ</t>
    </rPh>
    <rPh sb="3" eb="4">
      <t>オヨ</t>
    </rPh>
    <rPh sb="5" eb="7">
      <t>ニュウシュ</t>
    </rPh>
    <rPh sb="7" eb="9">
      <t>ホウホウ</t>
    </rPh>
    <phoneticPr fontId="2"/>
  </si>
  <si>
    <t>その他詳細</t>
    <rPh sb="2" eb="3">
      <t>タ</t>
    </rPh>
    <rPh sb="3" eb="5">
      <t>ショウサイ</t>
    </rPh>
    <phoneticPr fontId="2"/>
  </si>
  <si>
    <t>農業、林業</t>
    <rPh sb="0" eb="2">
      <t>ノウギョウ</t>
    </rPh>
    <rPh sb="3" eb="5">
      <t>リンギョウ</t>
    </rPh>
    <phoneticPr fontId="2"/>
  </si>
  <si>
    <t>工場</t>
    <rPh sb="0" eb="2">
      <t>コウジョウ</t>
    </rPh>
    <phoneticPr fontId="2"/>
  </si>
  <si>
    <t>掲示・閲覧</t>
    <rPh sb="0" eb="2">
      <t>ケイジ</t>
    </rPh>
    <rPh sb="3" eb="5">
      <t>エツラン</t>
    </rPh>
    <phoneticPr fontId="2"/>
  </si>
  <si>
    <t>漁業</t>
    <rPh sb="0" eb="2">
      <t>ギョギョウ</t>
    </rPh>
    <phoneticPr fontId="2"/>
  </si>
  <si>
    <t>事務所</t>
    <rPh sb="0" eb="2">
      <t>ジム</t>
    </rPh>
    <rPh sb="2" eb="3">
      <t>ショ</t>
    </rPh>
    <phoneticPr fontId="2"/>
  </si>
  <si>
    <t>ホームページ</t>
    <phoneticPr fontId="2"/>
  </si>
  <si>
    <t>鉱業、採石業、砂利採取業</t>
    <rPh sb="0" eb="2">
      <t>コウギョウ</t>
    </rPh>
    <rPh sb="3" eb="5">
      <t>サイセキ</t>
    </rPh>
    <rPh sb="5" eb="6">
      <t>ギョウ</t>
    </rPh>
    <rPh sb="7" eb="9">
      <t>ジャリ</t>
    </rPh>
    <rPh sb="9" eb="12">
      <t>サイシュギョウ</t>
    </rPh>
    <phoneticPr fontId="2"/>
  </si>
  <si>
    <t>冊子（環境報告書）</t>
    <rPh sb="0" eb="2">
      <t>サッシ</t>
    </rPh>
    <rPh sb="3" eb="5">
      <t>カンキョウ</t>
    </rPh>
    <rPh sb="5" eb="8">
      <t>ホウコクショ</t>
    </rPh>
    <phoneticPr fontId="2"/>
  </si>
  <si>
    <t>建設業</t>
    <rPh sb="0" eb="3">
      <t>ケンセツギョウ</t>
    </rPh>
    <phoneticPr fontId="2"/>
  </si>
  <si>
    <t>製造業</t>
    <rPh sb="0" eb="3">
      <t>セイゾウギョウ</t>
    </rPh>
    <phoneticPr fontId="2"/>
  </si>
  <si>
    <t>電気・ガス・熱供給・水道業</t>
    <rPh sb="0" eb="2">
      <t>デンキ</t>
    </rPh>
    <rPh sb="6" eb="7">
      <t>ネツ</t>
    </rPh>
    <rPh sb="7" eb="9">
      <t>キョウキュウ</t>
    </rPh>
    <rPh sb="10" eb="12">
      <t>スイドウ</t>
    </rPh>
    <rPh sb="12" eb="13">
      <t>ギョウ</t>
    </rPh>
    <phoneticPr fontId="2"/>
  </si>
  <si>
    <t>実施状況報告書の公表期間の計算</t>
    <rPh sb="0" eb="2">
      <t>ジッシ</t>
    </rPh>
    <rPh sb="2" eb="4">
      <t>ジョウキョウ</t>
    </rPh>
    <rPh sb="4" eb="7">
      <t>ホウコクショ</t>
    </rPh>
    <rPh sb="8" eb="10">
      <t>コウヒョウ</t>
    </rPh>
    <rPh sb="10" eb="12">
      <t>キカン</t>
    </rPh>
    <rPh sb="13" eb="15">
      <t>ケイサン</t>
    </rPh>
    <phoneticPr fontId="2"/>
  </si>
  <si>
    <t>情報通信業</t>
    <rPh sb="0" eb="2">
      <t>ジョウホウ</t>
    </rPh>
    <rPh sb="2" eb="5">
      <t>ツウシンギョウ</t>
    </rPh>
    <phoneticPr fontId="2"/>
  </si>
  <si>
    <t>ホテル・旅館</t>
    <rPh sb="4" eb="6">
      <t>リョカン</t>
    </rPh>
    <phoneticPr fontId="2"/>
  </si>
  <si>
    <t>運輸業、郵便業</t>
    <rPh sb="0" eb="3">
      <t>ウンユギョウ</t>
    </rPh>
    <rPh sb="4" eb="6">
      <t>ユウビン</t>
    </rPh>
    <rPh sb="6" eb="7">
      <t>ギョウ</t>
    </rPh>
    <phoneticPr fontId="2"/>
  </si>
  <si>
    <t>卸売業、小売業</t>
    <rPh sb="0" eb="2">
      <t>オロシウリ</t>
    </rPh>
    <rPh sb="2" eb="3">
      <t>ギョウ</t>
    </rPh>
    <rPh sb="4" eb="7">
      <t>コウリギョウ</t>
    </rPh>
    <phoneticPr fontId="2"/>
  </si>
  <si>
    <t>病院・医療関連施設</t>
    <rPh sb="0" eb="2">
      <t>ビョウイン</t>
    </rPh>
    <rPh sb="3" eb="5">
      <t>イリョウ</t>
    </rPh>
    <rPh sb="5" eb="7">
      <t>カンレン</t>
    </rPh>
    <rPh sb="7" eb="9">
      <t>シセツ</t>
    </rPh>
    <phoneticPr fontId="2"/>
  </si>
  <si>
    <t>金融業、保険業</t>
    <rPh sb="0" eb="3">
      <t>キンユウギョウ</t>
    </rPh>
    <rPh sb="4" eb="7">
      <t>ホケンギョウ</t>
    </rPh>
    <phoneticPr fontId="2"/>
  </si>
  <si>
    <t>不動産業、物品賃貸業</t>
    <rPh sb="0" eb="3">
      <t>フドウサン</t>
    </rPh>
    <rPh sb="3" eb="4">
      <t>ギョウ</t>
    </rPh>
    <rPh sb="5" eb="7">
      <t>ブッピン</t>
    </rPh>
    <rPh sb="7" eb="10">
      <t>チンタイギョウ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</si>
  <si>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</si>
  <si>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</si>
  <si>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</si>
  <si>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7">
      <t>シエン</t>
    </rPh>
    <rPh sb="7" eb="8">
      <t>ギョウ</t>
    </rPh>
    <phoneticPr fontId="2"/>
  </si>
  <si>
    <t>総排出量</t>
    <rPh sb="0" eb="1">
      <t>ソウ</t>
    </rPh>
    <rPh sb="1" eb="3">
      <t>ハイシュツ</t>
    </rPh>
    <rPh sb="3" eb="4">
      <t>リョウ</t>
    </rPh>
    <phoneticPr fontId="2"/>
  </si>
  <si>
    <t>医療、福祉</t>
    <rPh sb="0" eb="2">
      <t>イリョウ</t>
    </rPh>
    <rPh sb="3" eb="5">
      <t>フクシ</t>
    </rPh>
    <phoneticPr fontId="2"/>
  </si>
  <si>
    <t>複合サービス事業</t>
    <rPh sb="0" eb="2">
      <t>フクゴウ</t>
    </rPh>
    <rPh sb="6" eb="8">
      <t>ジギョウ</t>
    </rPh>
    <phoneticPr fontId="2"/>
  </si>
  <si>
    <t>サービス業（他に分類されないもの）</t>
    <rPh sb="4" eb="5">
      <t>ギョウ</t>
    </rPh>
    <rPh sb="6" eb="7">
      <t>タ</t>
    </rPh>
    <rPh sb="8" eb="10">
      <t>ブンルイ</t>
    </rPh>
    <phoneticPr fontId="2"/>
  </si>
  <si>
    <t>公務その他</t>
    <rPh sb="0" eb="2">
      <t>コウム</t>
    </rPh>
    <rPh sb="4" eb="5">
      <t>タ</t>
    </rPh>
    <phoneticPr fontId="2"/>
  </si>
  <si>
    <t>自社ビル等（自ら所有し自ら使用している建築物）</t>
    <rPh sb="0" eb="2">
      <t>ジシャ</t>
    </rPh>
    <rPh sb="4" eb="5">
      <t>トウ</t>
    </rPh>
    <rPh sb="6" eb="7">
      <t>ミズカ</t>
    </rPh>
    <rPh sb="8" eb="10">
      <t>ショユウ</t>
    </rPh>
    <rPh sb="11" eb="12">
      <t>ミズカ</t>
    </rPh>
    <rPh sb="13" eb="15">
      <t>シヨウ</t>
    </rPh>
    <rPh sb="19" eb="22">
      <t>ケンチクブツ</t>
    </rPh>
    <phoneticPr fontId="2"/>
  </si>
  <si>
    <t>賃貸しビル等（賃貸ししている建築物）</t>
    <rPh sb="0" eb="2">
      <t>チンガ</t>
    </rPh>
    <rPh sb="5" eb="6">
      <t>トウ</t>
    </rPh>
    <rPh sb="7" eb="9">
      <t>チンガ</t>
    </rPh>
    <rPh sb="14" eb="17">
      <t>ケンチクブツ</t>
    </rPh>
    <phoneticPr fontId="2"/>
  </si>
  <si>
    <t>原単位排出量</t>
    <rPh sb="0" eb="3">
      <t>ゲンタンイ</t>
    </rPh>
    <rPh sb="3" eb="5">
      <t>ハイシュツ</t>
    </rPh>
    <rPh sb="5" eb="6">
      <t>リョウ</t>
    </rPh>
    <phoneticPr fontId="2"/>
  </si>
  <si>
    <t>総排出量及び原単位排出量</t>
    <rPh sb="0" eb="1">
      <t>ソウ</t>
    </rPh>
    <rPh sb="1" eb="3">
      <t>ハイシュツ</t>
    </rPh>
    <rPh sb="3" eb="4">
      <t>リョウ</t>
    </rPh>
    <rPh sb="4" eb="5">
      <t>オヨ</t>
    </rPh>
    <rPh sb="6" eb="9">
      <t>ゲンタンイ</t>
    </rPh>
    <rPh sb="9" eb="11">
      <t>ハイシュツ</t>
    </rPh>
    <rPh sb="11" eb="12">
      <t>リョウ</t>
    </rPh>
    <phoneticPr fontId="2"/>
  </si>
  <si>
    <t>～</t>
    <phoneticPr fontId="2"/>
  </si>
  <si>
    <t>計画書の提出日</t>
    <rPh sb="0" eb="3">
      <t>ケイカクショ</t>
    </rPh>
    <rPh sb="4" eb="6">
      <t>テイシュツ</t>
    </rPh>
    <rPh sb="6" eb="7">
      <t>ビ</t>
    </rPh>
    <phoneticPr fontId="14"/>
  </si>
  <si>
    <t>～</t>
    <phoneticPr fontId="2"/>
  </si>
  <si>
    <t>～</t>
    <phoneticPr fontId="11"/>
  </si>
  <si>
    <t>①</t>
    <phoneticPr fontId="2"/>
  </si>
  <si>
    <t>②</t>
    <phoneticPr fontId="2"/>
  </si>
  <si>
    <t>①×②</t>
    <phoneticPr fontId="2"/>
  </si>
  <si>
    <t>③</t>
    <phoneticPr fontId="2"/>
  </si>
  <si>
    <t>⑨</t>
    <phoneticPr fontId="2"/>
  </si>
  <si>
    <t>⑩</t>
    <phoneticPr fontId="2"/>
  </si>
  <si>
    <t>⑤</t>
    <phoneticPr fontId="2"/>
  </si>
  <si>
    <t>④×⑤</t>
    <phoneticPr fontId="2"/>
  </si>
  <si>
    <t>⑥</t>
    <phoneticPr fontId="2"/>
  </si>
  <si>
    <t>原油換算エネルギー使用量　（⑦－⑨）×0.0258</t>
    <rPh sb="0" eb="2">
      <t>ゲンユ</t>
    </rPh>
    <rPh sb="2" eb="4">
      <t>カンザン</t>
    </rPh>
    <rPh sb="9" eb="12">
      <t>シヨウリョウ</t>
    </rPh>
    <phoneticPr fontId="2"/>
  </si>
  <si>
    <r>
      <t>CO</t>
    </r>
    <r>
      <rPr>
        <sz val="6"/>
        <color indexed="8"/>
        <rFont val="ＭＳ 明朝"/>
        <family val="1"/>
        <charset val="128"/>
      </rPr>
      <t>2</t>
    </r>
    <phoneticPr fontId="2"/>
  </si>
  <si>
    <t>t-</t>
    <phoneticPr fontId="2"/>
  </si>
  <si>
    <t>kg-</t>
    <phoneticPr fontId="2"/>
  </si>
  <si>
    <r>
      <t>削減率</t>
    </r>
    <r>
      <rPr>
        <sz val="9"/>
        <color indexed="8"/>
        <rFont val="ＭＳ 明朝"/>
        <family val="1"/>
        <charset val="128"/>
      </rPr>
      <t>（対 基準年度）</t>
    </r>
    <rPh sb="0" eb="2">
      <t>サクゲン</t>
    </rPh>
    <rPh sb="2" eb="3">
      <t>リツ</t>
    </rPh>
    <rPh sb="4" eb="5">
      <t>タイ</t>
    </rPh>
    <rPh sb="6" eb="8">
      <t>キジュン</t>
    </rPh>
    <rPh sb="8" eb="10">
      <t>ネンド</t>
    </rPh>
    <phoneticPr fontId="7"/>
  </si>
  <si>
    <t>その他燃料</t>
    <rPh sb="2" eb="3">
      <t>タ</t>
    </rPh>
    <rPh sb="3" eb="5">
      <t>ネンリョウ</t>
    </rPh>
    <phoneticPr fontId="2"/>
  </si>
  <si>
    <t>業務部門における　
建築物の主たる用途</t>
    <rPh sb="0" eb="2">
      <t>ギョウム</t>
    </rPh>
    <rPh sb="2" eb="4">
      <t>ブモン</t>
    </rPh>
    <rPh sb="10" eb="13">
      <t>ケンチクブツ</t>
    </rPh>
    <rPh sb="14" eb="15">
      <t>シュ</t>
    </rPh>
    <rPh sb="17" eb="19">
      <t>ヨウト</t>
    </rPh>
    <phoneticPr fontId="2"/>
  </si>
  <si>
    <t>本シートの入力事項は全て基本入力シートから転記されます。</t>
    <rPh sb="0" eb="1">
      <t>ホン</t>
    </rPh>
    <rPh sb="5" eb="7">
      <t>ニュウリョク</t>
    </rPh>
    <rPh sb="7" eb="9">
      <t>ジコウ</t>
    </rPh>
    <rPh sb="10" eb="11">
      <t>スベ</t>
    </rPh>
    <rPh sb="12" eb="14">
      <t>キホン</t>
    </rPh>
    <rPh sb="14" eb="16">
      <t>ニュウリョク</t>
    </rPh>
    <rPh sb="21" eb="23">
      <t>テンキ</t>
    </rPh>
    <phoneticPr fontId="2"/>
  </si>
  <si>
    <t>基本入力シートは計画書および報告書の入力を省力化するものであり、提出は不要です。</t>
    <rPh sb="0" eb="2">
      <t>キホン</t>
    </rPh>
    <rPh sb="2" eb="4">
      <t>ニュウリョク</t>
    </rPh>
    <rPh sb="8" eb="11">
      <t>ケイカクショ</t>
    </rPh>
    <rPh sb="14" eb="17">
      <t>ホウコクショ</t>
    </rPh>
    <rPh sb="18" eb="20">
      <t>ニュウリョク</t>
    </rPh>
    <rPh sb="21" eb="24">
      <t>ショウリョクカ</t>
    </rPh>
    <rPh sb="32" eb="34">
      <t>テイシュツ</t>
    </rPh>
    <rPh sb="35" eb="37">
      <t>フヨウ</t>
    </rPh>
    <phoneticPr fontId="2"/>
  </si>
  <si>
    <t>※着色部以外は、転記又は自動計算されます。</t>
    <rPh sb="1" eb="3">
      <t>チャクショク</t>
    </rPh>
    <rPh sb="3" eb="4">
      <t>ブ</t>
    </rPh>
    <rPh sb="4" eb="6">
      <t>イガイ</t>
    </rPh>
    <rPh sb="8" eb="10">
      <t>テンキ</t>
    </rPh>
    <rPh sb="10" eb="11">
      <t>マタ</t>
    </rPh>
    <rPh sb="12" eb="14">
      <t>ジドウ</t>
    </rPh>
    <rPh sb="14" eb="16">
      <t>ケイサン</t>
    </rPh>
    <phoneticPr fontId="14"/>
  </si>
  <si>
    <t>４）</t>
    <phoneticPr fontId="14"/>
  </si>
  <si>
    <t>委任を受けている場合でも委任状の提出は必要ありません。</t>
    <rPh sb="0" eb="2">
      <t>イニン</t>
    </rPh>
    <rPh sb="3" eb="4">
      <t>ウ</t>
    </rPh>
    <rPh sb="8" eb="10">
      <t>バアイ</t>
    </rPh>
    <rPh sb="12" eb="15">
      <t>イニンジョウ</t>
    </rPh>
    <rPh sb="16" eb="18">
      <t>テイシュツ</t>
    </rPh>
    <rPh sb="19" eb="21">
      <t>ヒツヨウ</t>
    </rPh>
    <phoneticPr fontId="14"/>
  </si>
  <si>
    <t>２）</t>
    <phoneticPr fontId="2"/>
  </si>
  <si>
    <t>５）</t>
    <phoneticPr fontId="14"/>
  </si>
  <si>
    <t>セルの追加・削除、シートの追加・削除、シート名の変更等は行わないでください。</t>
    <rPh sb="3" eb="5">
      <t>ツイカ</t>
    </rPh>
    <rPh sb="6" eb="8">
      <t>サクジョ</t>
    </rPh>
    <rPh sb="13" eb="15">
      <t>ツイカ</t>
    </rPh>
    <rPh sb="16" eb="18">
      <t>サクジョ</t>
    </rPh>
    <rPh sb="22" eb="23">
      <t>メイ</t>
    </rPh>
    <rPh sb="24" eb="26">
      <t>ヘンコウ</t>
    </rPh>
    <rPh sb="26" eb="27">
      <t>トウ</t>
    </rPh>
    <rPh sb="28" eb="29">
      <t>オコナ</t>
    </rPh>
    <phoneticPr fontId="14"/>
  </si>
  <si>
    <t>６）</t>
    <phoneticPr fontId="14"/>
  </si>
  <si>
    <t>セル内の改行は「Alt」＋「Enter」で行ってください。</t>
    <rPh sb="2" eb="3">
      <t>ナイ</t>
    </rPh>
    <rPh sb="4" eb="6">
      <t>カイギョウ</t>
    </rPh>
    <rPh sb="21" eb="22">
      <t>オコナ</t>
    </rPh>
    <phoneticPr fontId="2"/>
  </si>
  <si>
    <t>その他</t>
    <rPh sb="2" eb="3">
      <t>タ</t>
    </rPh>
    <phoneticPr fontId="14"/>
  </si>
  <si>
    <t>　</t>
    <phoneticPr fontId="2"/>
  </si>
  <si>
    <t>※提出日は基本入力シートに記載してください。</t>
    <rPh sb="1" eb="3">
      <t>テイシュツ</t>
    </rPh>
    <rPh sb="3" eb="4">
      <t>ビ</t>
    </rPh>
    <rPh sb="5" eb="7">
      <t>キホン</t>
    </rPh>
    <rPh sb="7" eb="9">
      <t>ニュウリョク</t>
    </rPh>
    <rPh sb="13" eb="15">
      <t>キサイ</t>
    </rPh>
    <phoneticPr fontId="2"/>
  </si>
  <si>
    <t>報告者</t>
    <rPh sb="0" eb="2">
      <t>ホウコク</t>
    </rPh>
    <rPh sb="2" eb="3">
      <t>シャ</t>
    </rPh>
    <phoneticPr fontId="2"/>
  </si>
  <si>
    <t>　：　必ず記入してください。</t>
    <rPh sb="3" eb="4">
      <t>カナラ</t>
    </rPh>
    <rPh sb="5" eb="7">
      <t>キニュウ</t>
    </rPh>
    <phoneticPr fontId="2"/>
  </si>
  <si>
    <t>　：　リストより選んでください。</t>
    <rPh sb="8" eb="9">
      <t>エラ</t>
    </rPh>
    <phoneticPr fontId="2"/>
  </si>
  <si>
    <t>≪地球温暖化対策実施状況書≫</t>
    <rPh sb="1" eb="3">
      <t>チキュウ</t>
    </rPh>
    <rPh sb="3" eb="6">
      <t>オンダンカ</t>
    </rPh>
    <rPh sb="6" eb="8">
      <t>タイサク</t>
    </rPh>
    <rPh sb="8" eb="10">
      <t>ジッシ</t>
    </rPh>
    <rPh sb="10" eb="12">
      <t>ジョウキョウ</t>
    </rPh>
    <rPh sb="12" eb="13">
      <t>ショ</t>
    </rPh>
    <phoneticPr fontId="2"/>
  </si>
  <si>
    <t>≪地球温暖化対策計画書及び実施状況書の公表≫</t>
    <rPh sb="1" eb="3">
      <t>チキュウ</t>
    </rPh>
    <rPh sb="3" eb="6">
      <t>オンダンカ</t>
    </rPh>
    <rPh sb="6" eb="8">
      <t>タイサク</t>
    </rPh>
    <rPh sb="8" eb="11">
      <t>ケイカクショ</t>
    </rPh>
    <rPh sb="11" eb="12">
      <t>オヨ</t>
    </rPh>
    <rPh sb="13" eb="15">
      <t>ジッシ</t>
    </rPh>
    <rPh sb="15" eb="17">
      <t>ジョウキョウ</t>
    </rPh>
    <rPh sb="17" eb="18">
      <t>ショ</t>
    </rPh>
    <rPh sb="19" eb="21">
      <t>コウヒョウ</t>
    </rPh>
    <phoneticPr fontId="2"/>
  </si>
  <si>
    <t>学校</t>
    <rPh sb="0" eb="2">
      <t>ガッコウ</t>
    </rPh>
    <phoneticPr fontId="14"/>
  </si>
  <si>
    <t>物販店</t>
    <rPh sb="0" eb="2">
      <t>ブッパン</t>
    </rPh>
    <rPh sb="2" eb="3">
      <t>テン</t>
    </rPh>
    <phoneticPr fontId="14"/>
  </si>
  <si>
    <t>飲食店</t>
    <rPh sb="0" eb="2">
      <t>インショク</t>
    </rPh>
    <rPh sb="2" eb="3">
      <t>テン</t>
    </rPh>
    <phoneticPr fontId="14"/>
  </si>
  <si>
    <t>集会場</t>
    <rPh sb="0" eb="3">
      <t>シュウカイジョウ</t>
    </rPh>
    <phoneticPr fontId="2"/>
  </si>
  <si>
    <t>代表者の役職及び氏名</t>
    <rPh sb="0" eb="3">
      <t>ダイヒョウシャ</t>
    </rPh>
    <rPh sb="4" eb="6">
      <t>ヤクショク</t>
    </rPh>
    <rPh sb="6" eb="7">
      <t>オヨ</t>
    </rPh>
    <rPh sb="8" eb="10">
      <t>シメイ</t>
    </rPh>
    <phoneticPr fontId="2"/>
  </si>
  <si>
    <t>エネルギー起源二酸化炭素排出量　⑧－⑩</t>
    <rPh sb="5" eb="7">
      <t>キゲン</t>
    </rPh>
    <rPh sb="7" eb="10">
      <t>ニサンカ</t>
    </rPh>
    <rPh sb="10" eb="12">
      <t>タンソ</t>
    </rPh>
    <rPh sb="12" eb="14">
      <t>ハイシュツ</t>
    </rPh>
    <rPh sb="14" eb="15">
      <t>リョウ</t>
    </rPh>
    <phoneticPr fontId="2"/>
  </si>
  <si>
    <t>別添のとおり</t>
    <rPh sb="0" eb="2">
      <t>ベッテン</t>
    </rPh>
    <phoneticPr fontId="2"/>
  </si>
  <si>
    <t>地球温暖化対策計画書</t>
    <rPh sb="0" eb="2">
      <t>チキュウ</t>
    </rPh>
    <rPh sb="2" eb="4">
      <t>オンダン</t>
    </rPh>
    <rPh sb="4" eb="5">
      <t>カ</t>
    </rPh>
    <rPh sb="5" eb="7">
      <t>タイサク</t>
    </rPh>
    <rPh sb="7" eb="10">
      <t>ケイカクショ</t>
    </rPh>
    <phoneticPr fontId="2"/>
  </si>
  <si>
    <t>地球温暖化対策の実施の状況</t>
    <rPh sb="0" eb="2">
      <t>チキュウ</t>
    </rPh>
    <rPh sb="2" eb="5">
      <t>オンダンカ</t>
    </rPh>
    <rPh sb="5" eb="7">
      <t>タイサク</t>
    </rPh>
    <rPh sb="8" eb="10">
      <t>ジッシ</t>
    </rPh>
    <rPh sb="11" eb="13">
      <t>ジョウキョウ</t>
    </rPh>
    <phoneticPr fontId="10"/>
  </si>
  <si>
    <t>公表に係る問合せ先</t>
    <rPh sb="0" eb="2">
      <t>コウヒョウ</t>
    </rPh>
    <rPh sb="3" eb="4">
      <t>カカ</t>
    </rPh>
    <rPh sb="5" eb="6">
      <t>ト</t>
    </rPh>
    <rPh sb="6" eb="7">
      <t>ア</t>
    </rPh>
    <rPh sb="8" eb="9">
      <t>サキ</t>
    </rPh>
    <phoneticPr fontId="2"/>
  </si>
  <si>
    <t>ｺﾝﾃﾞﾝｾｰﾄ(NGL)</t>
    <phoneticPr fontId="2"/>
  </si>
  <si>
    <t>ｶﾞｿﾘﾝ</t>
    <phoneticPr fontId="2"/>
  </si>
  <si>
    <t>天然ｶﾞｽ(液化天然ｶﾞｽを除く)</t>
    <rPh sb="0" eb="2">
      <t>テンネン</t>
    </rPh>
    <rPh sb="6" eb="8">
      <t>エキカ</t>
    </rPh>
    <rPh sb="8" eb="10">
      <t>テンネン</t>
    </rPh>
    <phoneticPr fontId="2"/>
  </si>
  <si>
    <t>公表に係る問合せ先</t>
    <rPh sb="0" eb="2">
      <t>コウヒョウ</t>
    </rPh>
    <rPh sb="3" eb="4">
      <t>カカ</t>
    </rPh>
    <rPh sb="5" eb="7">
      <t>トイアワ</t>
    </rPh>
    <rPh sb="8" eb="9">
      <t>サキ</t>
    </rPh>
    <phoneticPr fontId="2"/>
  </si>
  <si>
    <t>令和</t>
    <rPh sb="0" eb="2">
      <t>レイワ</t>
    </rPh>
    <phoneticPr fontId="2"/>
  </si>
  <si>
    <t>令和</t>
    <rPh sb="0" eb="2">
      <t>レイワ</t>
    </rPh>
    <phoneticPr fontId="2"/>
  </si>
  <si>
    <t>令和</t>
    <rPh sb="0" eb="2">
      <t>レイワ</t>
    </rPh>
    <phoneticPr fontId="11"/>
  </si>
  <si>
    <t>令和</t>
    <rPh sb="0" eb="2">
      <t>レイワ</t>
    </rPh>
    <phoneticPr fontId="10"/>
  </si>
  <si>
    <t>年度目（令和</t>
    <rPh sb="0" eb="1">
      <t>ネン</t>
    </rPh>
    <rPh sb="1" eb="2">
      <t>ド</t>
    </rPh>
    <rPh sb="2" eb="3">
      <t>メ</t>
    </rPh>
    <rPh sb="4" eb="6">
      <t>レイワ</t>
    </rPh>
    <phoneticPr fontId="11"/>
  </si>
  <si>
    <r>
      <t>CO</t>
    </r>
    <r>
      <rPr>
        <vertAlign val="subscript"/>
        <sz val="9"/>
        <color indexed="8"/>
        <rFont val="ＭＳ 明朝"/>
        <family val="1"/>
        <charset val="128"/>
      </rPr>
      <t>2</t>
    </r>
    <r>
      <rPr>
        <sz val="9"/>
        <color indexed="8"/>
        <rFont val="ＭＳ 明朝"/>
        <family val="1"/>
        <charset val="128"/>
      </rPr>
      <t>排出量</t>
    </r>
    <rPh sb="3" eb="5">
      <t>ハイシュツ</t>
    </rPh>
    <rPh sb="5" eb="6">
      <t>リョウ</t>
    </rPh>
    <phoneticPr fontId="2"/>
  </si>
  <si>
    <t>令和</t>
    <rPh sb="0" eb="2">
      <t>レイワ</t>
    </rPh>
    <phoneticPr fontId="14"/>
  </si>
  <si>
    <t>基準年度（令和</t>
    <rPh sb="0" eb="2">
      <t>キジュン</t>
    </rPh>
    <rPh sb="2" eb="4">
      <t>ネンド</t>
    </rPh>
    <rPh sb="5" eb="7">
      <t>レイワ</t>
    </rPh>
    <phoneticPr fontId="2"/>
  </si>
  <si>
    <t>備考　用紙の大きさは、日本産業規格Ａ４とします。</t>
    <rPh sb="0" eb="2">
      <t>ビコウ</t>
    </rPh>
    <rPh sb="3" eb="5">
      <t>ヨウシ</t>
    </rPh>
    <rPh sb="6" eb="7">
      <t>オオ</t>
    </rPh>
    <rPh sb="11" eb="13">
      <t>ニホン</t>
    </rPh>
    <rPh sb="13" eb="15">
      <t>サンギョウ</t>
    </rPh>
    <rPh sb="15" eb="17">
      <t>キカク</t>
    </rPh>
    <phoneticPr fontId="2"/>
  </si>
  <si>
    <t>添付</t>
    <rPh sb="0" eb="2">
      <t>テンプ</t>
    </rPh>
    <phoneticPr fontId="2"/>
  </si>
  <si>
    <t>基準年度（令和</t>
    <rPh sb="0" eb="2">
      <t>キジュン</t>
    </rPh>
    <rPh sb="2" eb="4">
      <t>ネンドネンメ</t>
    </rPh>
    <rPh sb="5" eb="7">
      <t>レイワ</t>
    </rPh>
    <phoneticPr fontId="2"/>
  </si>
  <si>
    <t>年度）</t>
    <rPh sb="0" eb="2">
      <t>ネンド</t>
    </rPh>
    <phoneticPr fontId="2"/>
  </si>
  <si>
    <t>燃料の使用</t>
    <rPh sb="0" eb="2">
      <t>ネンリョウ</t>
    </rPh>
    <rPh sb="3" eb="5">
      <t>シヨウ</t>
    </rPh>
    <phoneticPr fontId="2"/>
  </si>
  <si>
    <t>化　石　燃　料</t>
    <rPh sb="0" eb="1">
      <t>カ</t>
    </rPh>
    <rPh sb="2" eb="3">
      <t>イシ</t>
    </rPh>
    <rPh sb="4" eb="5">
      <t>ネン</t>
    </rPh>
    <rPh sb="6" eb="7">
      <t>リョウ</t>
    </rPh>
    <phoneticPr fontId="2"/>
  </si>
  <si>
    <r>
      <t>GJ/千m</t>
    </r>
    <r>
      <rPr>
        <vertAlign val="superscript"/>
        <sz val="8"/>
        <rFont val="ＭＳ 明朝"/>
        <family val="1"/>
        <charset val="128"/>
      </rPr>
      <t>3</t>
    </r>
    <phoneticPr fontId="2"/>
  </si>
  <si>
    <t>輸入原料炭</t>
    <rPh sb="0" eb="2">
      <t>ユニュウ</t>
    </rPh>
    <rPh sb="2" eb="4">
      <t>ゲンリョウ</t>
    </rPh>
    <rPh sb="4" eb="5">
      <t>タン</t>
    </rPh>
    <phoneticPr fontId="2"/>
  </si>
  <si>
    <t>輸入一般炭</t>
    <rPh sb="0" eb="2">
      <t>ユニュウ</t>
    </rPh>
    <rPh sb="2" eb="4">
      <t>イッパン</t>
    </rPh>
    <rPh sb="4" eb="5">
      <t>タン</t>
    </rPh>
    <phoneticPr fontId="2"/>
  </si>
  <si>
    <t>輸入無煙炭</t>
    <rPh sb="0" eb="2">
      <t>ユニュウ</t>
    </rPh>
    <rPh sb="2" eb="5">
      <t>ムエンタン</t>
    </rPh>
    <phoneticPr fontId="2"/>
  </si>
  <si>
    <t>石炭ｺｰｸｽ</t>
    <rPh sb="0" eb="2">
      <t>セキタン</t>
    </rPh>
    <phoneticPr fontId="2"/>
  </si>
  <si>
    <t>都市ｶﾞｽ</t>
    <rPh sb="0" eb="2">
      <t>トシ</t>
    </rPh>
    <phoneticPr fontId="2"/>
  </si>
  <si>
    <t>非化石燃料</t>
    <rPh sb="0" eb="5">
      <t>ヒカセキネンリョウ</t>
    </rPh>
    <phoneticPr fontId="2"/>
  </si>
  <si>
    <t>木質廃材</t>
    <rPh sb="0" eb="4">
      <t>モクシツハイザイ</t>
    </rPh>
    <phoneticPr fontId="2"/>
  </si>
  <si>
    <t>廃プラスチック（一廃）</t>
    <rPh sb="0" eb="1">
      <t>ハイ</t>
    </rPh>
    <rPh sb="8" eb="10">
      <t>イッパイ</t>
    </rPh>
    <phoneticPr fontId="2"/>
  </si>
  <si>
    <t>廃プラスチック（産廃）</t>
    <rPh sb="0" eb="1">
      <t>ハイ</t>
    </rPh>
    <rPh sb="8" eb="10">
      <t>サンパイ</t>
    </rPh>
    <phoneticPr fontId="2"/>
  </si>
  <si>
    <t>廃油</t>
    <rPh sb="0" eb="2">
      <t>ハイユ</t>
    </rPh>
    <phoneticPr fontId="2"/>
  </si>
  <si>
    <t>kl</t>
    <phoneticPr fontId="2"/>
  </si>
  <si>
    <t>GJ/kl</t>
    <phoneticPr fontId="2"/>
  </si>
  <si>
    <t>水素</t>
    <rPh sb="0" eb="2">
      <t>スイソ</t>
    </rPh>
    <phoneticPr fontId="2"/>
  </si>
  <si>
    <t>アンモニア</t>
    <phoneticPr fontId="2"/>
  </si>
  <si>
    <t>電気及び熱の使用</t>
    <rPh sb="0" eb="2">
      <t>デンキ</t>
    </rPh>
    <rPh sb="2" eb="3">
      <t>オヨ</t>
    </rPh>
    <rPh sb="4" eb="5">
      <t>ネツ</t>
    </rPh>
    <rPh sb="6" eb="8">
      <t>シヨウ</t>
    </rPh>
    <phoneticPr fontId="2"/>
  </si>
  <si>
    <t>④×⑥</t>
    <phoneticPr fontId="2"/>
  </si>
  <si>
    <t>非燃料由来</t>
    <rPh sb="0" eb="5">
      <t>ヒネンリョウユライ</t>
    </rPh>
    <phoneticPr fontId="2"/>
  </si>
  <si>
    <t>燃料由来の化石分</t>
    <rPh sb="0" eb="2">
      <t>ネンリョウ</t>
    </rPh>
    <rPh sb="2" eb="4">
      <t>ユライ</t>
    </rPh>
    <rPh sb="5" eb="8">
      <t>カセキブン</t>
    </rPh>
    <phoneticPr fontId="2"/>
  </si>
  <si>
    <t>燃料由来の非化石分</t>
    <rPh sb="0" eb="4">
      <t>ネンリョウユライ</t>
    </rPh>
    <rPh sb="5" eb="8">
      <t>ヒカセキ</t>
    </rPh>
    <rPh sb="8" eb="9">
      <t>ブン</t>
    </rPh>
    <phoneticPr fontId="2"/>
  </si>
  <si>
    <t>自家発電※</t>
    <rPh sb="0" eb="4">
      <t>ジカハツデン</t>
    </rPh>
    <phoneticPr fontId="2"/>
  </si>
  <si>
    <t>産業用蒸気</t>
    <rPh sb="0" eb="5">
      <t>サンギョウヨウジョウキ</t>
    </rPh>
    <phoneticPr fontId="2"/>
  </si>
  <si>
    <t>自ら生成した熱の他者への供給</t>
    <rPh sb="0" eb="1">
      <t>ミズカ</t>
    </rPh>
    <rPh sb="2" eb="4">
      <t>セイセイ</t>
    </rPh>
    <rPh sb="6" eb="7">
      <t>ネツ</t>
    </rPh>
    <rPh sb="8" eb="10">
      <t>タシャ</t>
    </rPh>
    <rPh sb="12" eb="14">
      <t>キョウキュウ</t>
    </rPh>
    <phoneticPr fontId="2"/>
  </si>
  <si>
    <t>自ら生成した電気の他者への供給</t>
    <rPh sb="0" eb="1">
      <t>ミズカ</t>
    </rPh>
    <rPh sb="2" eb="4">
      <t>セイセイ</t>
    </rPh>
    <rPh sb="6" eb="8">
      <t>デンキ</t>
    </rPh>
    <rPh sb="9" eb="11">
      <t>タシャ</t>
    </rPh>
    <rPh sb="13" eb="15">
      <t>キョウキュウ</t>
    </rPh>
    <phoneticPr fontId="2"/>
  </si>
  <si>
    <t>※非燃料由来の非化石電気（オンサイトPPA含む）に限る。</t>
    <rPh sb="1" eb="4">
      <t>ヒネンリョウ</t>
    </rPh>
    <rPh sb="4" eb="6">
      <t>ユライ</t>
    </rPh>
    <rPh sb="7" eb="10">
      <t>ヒカセキ</t>
    </rPh>
    <rPh sb="10" eb="12">
      <t>デンキ</t>
    </rPh>
    <rPh sb="25" eb="26">
      <t>カギ</t>
    </rPh>
    <phoneticPr fontId="2"/>
  </si>
  <si>
    <t>【事業所の規模】</t>
    <rPh sb="1" eb="4">
      <t>ジギョウショ</t>
    </rPh>
    <rPh sb="5" eb="7">
      <t>キボ</t>
    </rPh>
    <phoneticPr fontId="2"/>
  </si>
  <si>
    <t>延床面積</t>
    <rPh sb="0" eb="1">
      <t>ノベ</t>
    </rPh>
    <rPh sb="1" eb="2">
      <t>ユカ</t>
    </rPh>
    <rPh sb="2" eb="4">
      <t>メンセキ</t>
    </rPh>
    <phoneticPr fontId="2"/>
  </si>
  <si>
    <t>㎡</t>
    <phoneticPr fontId="2"/>
  </si>
  <si>
    <t>←</t>
    <phoneticPr fontId="2"/>
  </si>
  <si>
    <t>【自動車等の数】</t>
    <rPh sb="1" eb="4">
      <t>ジドウシャ</t>
    </rPh>
    <rPh sb="4" eb="5">
      <t>トウ</t>
    </rPh>
    <rPh sb="6" eb="7">
      <t>カズ</t>
    </rPh>
    <phoneticPr fontId="2"/>
  </si>
  <si>
    <t>単位（台）</t>
    <rPh sb="0" eb="2">
      <t>タンイ</t>
    </rPh>
    <rPh sb="3" eb="4">
      <t>ダイ</t>
    </rPh>
    <phoneticPr fontId="2"/>
  </si>
  <si>
    <t>②その他の輸送機械</t>
    <rPh sb="3" eb="4">
      <t>タ</t>
    </rPh>
    <rPh sb="5" eb="7">
      <t>ユソウ</t>
    </rPh>
    <rPh sb="7" eb="9">
      <t>キカイ</t>
    </rPh>
    <phoneticPr fontId="2"/>
  </si>
  <si>
    <t>燃料の種類</t>
    <rPh sb="0" eb="2">
      <t>ネンリョウ</t>
    </rPh>
    <rPh sb="3" eb="5">
      <t>シュルイ</t>
    </rPh>
    <phoneticPr fontId="2"/>
  </si>
  <si>
    <t>乗用</t>
    <rPh sb="0" eb="2">
      <t>ジョウヨウ</t>
    </rPh>
    <phoneticPr fontId="2"/>
  </si>
  <si>
    <t>貨物</t>
    <rPh sb="0" eb="2">
      <t>カモツ</t>
    </rPh>
    <phoneticPr fontId="2"/>
  </si>
  <si>
    <t>種別</t>
    <rPh sb="0" eb="2">
      <t>シュベツ</t>
    </rPh>
    <phoneticPr fontId="2"/>
  </si>
  <si>
    <t>数</t>
    <rPh sb="0" eb="1">
      <t>カズ</t>
    </rPh>
    <phoneticPr fontId="2"/>
  </si>
  <si>
    <t>自動車やその他輸送機械を所有している場合は、数を記入してください。</t>
    <rPh sb="0" eb="3">
      <t>ジドウシャ</t>
    </rPh>
    <rPh sb="6" eb="7">
      <t>タ</t>
    </rPh>
    <rPh sb="7" eb="9">
      <t>ユソウ</t>
    </rPh>
    <rPh sb="9" eb="11">
      <t>キカイ</t>
    </rPh>
    <rPh sb="12" eb="14">
      <t>ショユウ</t>
    </rPh>
    <rPh sb="18" eb="20">
      <t>バアイ</t>
    </rPh>
    <rPh sb="22" eb="23">
      <t>カズ</t>
    </rPh>
    <rPh sb="24" eb="26">
      <t>キニュウ</t>
    </rPh>
    <phoneticPr fontId="2"/>
  </si>
  <si>
    <t>ガソリン</t>
    <phoneticPr fontId="2"/>
  </si>
  <si>
    <t>鉄道</t>
    <rPh sb="0" eb="2">
      <t>テツドウ</t>
    </rPh>
    <phoneticPr fontId="2"/>
  </si>
  <si>
    <t>両</t>
    <rPh sb="0" eb="1">
      <t>リョウ</t>
    </rPh>
    <phoneticPr fontId="2"/>
  </si>
  <si>
    <t>船舶</t>
    <rPh sb="0" eb="2">
      <t>センパク</t>
    </rPh>
    <phoneticPr fontId="2"/>
  </si>
  <si>
    <t>隻</t>
    <rPh sb="0" eb="1">
      <t>セキ</t>
    </rPh>
    <phoneticPr fontId="2"/>
  </si>
  <si>
    <t>LPG</t>
    <phoneticPr fontId="2"/>
  </si>
  <si>
    <t>航空機</t>
    <rPh sb="0" eb="3">
      <t>コウクウキ</t>
    </rPh>
    <phoneticPr fontId="2"/>
  </si>
  <si>
    <t>機</t>
    <rPh sb="0" eb="1">
      <t>キ</t>
    </rPh>
    <phoneticPr fontId="2"/>
  </si>
  <si>
    <t>天然ガス</t>
    <rPh sb="0" eb="2">
      <t>テンネン</t>
    </rPh>
    <phoneticPr fontId="2"/>
  </si>
  <si>
    <t>HV,PHV</t>
    <phoneticPr fontId="2"/>
  </si>
  <si>
    <t>電気</t>
    <phoneticPr fontId="2"/>
  </si>
  <si>
    <t>水素</t>
    <phoneticPr fontId="2"/>
  </si>
  <si>
    <t>【排出量抑制目標に原単位排出量を用いる場合】</t>
    <phoneticPr fontId="2"/>
  </si>
  <si>
    <t>目標設定方法は、基本入力シートから転記されます。</t>
    <rPh sb="0" eb="2">
      <t>モクヒョウ</t>
    </rPh>
    <rPh sb="2" eb="4">
      <t>セッテイ</t>
    </rPh>
    <rPh sb="4" eb="6">
      <t>ホウホウ</t>
    </rPh>
    <rPh sb="8" eb="10">
      <t>キホン</t>
    </rPh>
    <rPh sb="10" eb="12">
      <t>ニュウリョク</t>
    </rPh>
    <rPh sb="17" eb="19">
      <t>テンキ</t>
    </rPh>
    <phoneticPr fontId="2"/>
  </si>
  <si>
    <t>②非エネルギー起源二酸化炭素</t>
    <rPh sb="1" eb="2">
      <t>ヒ</t>
    </rPh>
    <rPh sb="7" eb="9">
      <t>キゲン</t>
    </rPh>
    <rPh sb="9" eb="12">
      <t>ニサンカ</t>
    </rPh>
    <rPh sb="12" eb="14">
      <t>タンソ</t>
    </rPh>
    <phoneticPr fontId="2"/>
  </si>
  <si>
    <t>③メタン</t>
    <phoneticPr fontId="2"/>
  </si>
  <si>
    <t>④一酸化二窒素</t>
    <rPh sb="1" eb="4">
      <t>イッサンカ</t>
    </rPh>
    <rPh sb="4" eb="5">
      <t>ニ</t>
    </rPh>
    <rPh sb="5" eb="7">
      <t>チッソ</t>
    </rPh>
    <phoneticPr fontId="2"/>
  </si>
  <si>
    <t>⑤ハイドロフルオロカーボン類</t>
    <rPh sb="13" eb="14">
      <t>ルイ</t>
    </rPh>
    <phoneticPr fontId="2"/>
  </si>
  <si>
    <t>⑥パーフルオロカーボン類</t>
    <rPh sb="11" eb="12">
      <t>ルイ</t>
    </rPh>
    <phoneticPr fontId="2"/>
  </si>
  <si>
    <t>⑦六ふっ化硫黄</t>
    <rPh sb="1" eb="2">
      <t>ロク</t>
    </rPh>
    <rPh sb="4" eb="5">
      <t>カ</t>
    </rPh>
    <rPh sb="5" eb="7">
      <t>イオウ</t>
    </rPh>
    <phoneticPr fontId="2"/>
  </si>
  <si>
    <t>⑧三ふっ化窒素</t>
    <rPh sb="1" eb="2">
      <t>サン</t>
    </rPh>
    <rPh sb="4" eb="5">
      <t>カ</t>
    </rPh>
    <rPh sb="5" eb="7">
      <t>チッソ</t>
    </rPh>
    <phoneticPr fontId="2"/>
  </si>
  <si>
    <t>６　温室効果ガスの排出の抑制等に係る措置</t>
    <rPh sb="2" eb="4">
      <t>オンシツ</t>
    </rPh>
    <rPh sb="4" eb="6">
      <t>コウカ</t>
    </rPh>
    <rPh sb="9" eb="11">
      <t>ハイシュツ</t>
    </rPh>
    <rPh sb="12" eb="14">
      <t>ヨクセイ</t>
    </rPh>
    <rPh sb="14" eb="15">
      <t>トウ</t>
    </rPh>
    <rPh sb="16" eb="17">
      <t>カカ</t>
    </rPh>
    <rPh sb="18" eb="20">
      <t>ソチ</t>
    </rPh>
    <phoneticPr fontId="2"/>
  </si>
  <si>
    <t>（２）非化石エネルギーへの転換に関する措置</t>
    <rPh sb="3" eb="4">
      <t>ヒ</t>
    </rPh>
    <rPh sb="4" eb="6">
      <t>カセキ</t>
    </rPh>
    <rPh sb="13" eb="15">
      <t>テンカン</t>
    </rPh>
    <rPh sb="16" eb="17">
      <t>カン</t>
    </rPh>
    <rPh sb="19" eb="21">
      <t>ソチ</t>
    </rPh>
    <phoneticPr fontId="2"/>
  </si>
  <si>
    <t>　ア　非化石電気に関する目標</t>
    <phoneticPr fontId="2"/>
  </si>
  <si>
    <t>指標</t>
    <rPh sb="0" eb="2">
      <t>シヒョウ</t>
    </rPh>
    <phoneticPr fontId="2"/>
  </si>
  <si>
    <t>使用電気全体に占める
非化石電気の比率</t>
    <rPh sb="0" eb="6">
      <t>シヨウデンキゼンタイ</t>
    </rPh>
    <rPh sb="7" eb="8">
      <t>シ</t>
    </rPh>
    <rPh sb="11" eb="14">
      <t>ヒカセキ</t>
    </rPh>
    <rPh sb="14" eb="16">
      <t>デンキ</t>
    </rPh>
    <rPh sb="17" eb="19">
      <t>ヒリツ</t>
    </rPh>
    <phoneticPr fontId="2"/>
  </si>
  <si>
    <t>計画期間１年度目（令和</t>
    <rPh sb="0" eb="2">
      <t>ケイカク</t>
    </rPh>
    <rPh sb="2" eb="4">
      <t>キカン</t>
    </rPh>
    <rPh sb="5" eb="7">
      <t>ネンドネンメ</t>
    </rPh>
    <rPh sb="7" eb="8">
      <t>メ</t>
    </rPh>
    <rPh sb="9" eb="11">
      <t>レイワ</t>
    </rPh>
    <phoneticPr fontId="2"/>
  </si>
  <si>
    <r>
      <t>GJ/千m</t>
    </r>
    <r>
      <rPr>
        <vertAlign val="superscript"/>
        <sz val="8"/>
        <rFont val="ＭＳ 明朝"/>
        <family val="1"/>
        <charset val="128"/>
      </rPr>
      <t>3</t>
    </r>
    <rPh sb="3" eb="4">
      <t>セン</t>
    </rPh>
    <phoneticPr fontId="2"/>
  </si>
  <si>
    <t>クレジット等の種類</t>
    <rPh sb="5" eb="6">
      <t>トウ</t>
    </rPh>
    <rPh sb="7" eb="9">
      <t>シュルイ</t>
    </rPh>
    <phoneticPr fontId="2"/>
  </si>
  <si>
    <t>創出地</t>
    <rPh sb="0" eb="2">
      <t>ソウシュツ</t>
    </rPh>
    <rPh sb="2" eb="3">
      <t>チ</t>
    </rPh>
    <phoneticPr fontId="2"/>
  </si>
  <si>
    <t>購入量</t>
    <rPh sb="0" eb="2">
      <t>コウニュウ</t>
    </rPh>
    <rPh sb="2" eb="3">
      <t>リョウ</t>
    </rPh>
    <phoneticPr fontId="2"/>
  </si>
  <si>
    <t>温室効果ガス換算量
（みなしの削減量）</t>
    <rPh sb="0" eb="2">
      <t>オンシツ</t>
    </rPh>
    <rPh sb="2" eb="4">
      <t>コウカ</t>
    </rPh>
    <rPh sb="6" eb="8">
      <t>カンザン</t>
    </rPh>
    <rPh sb="8" eb="9">
      <t>リョウ</t>
    </rPh>
    <rPh sb="15" eb="17">
      <t>サクゲン</t>
    </rPh>
    <rPh sb="17" eb="18">
      <t>リョウ</t>
    </rPh>
    <phoneticPr fontId="2"/>
  </si>
  <si>
    <t>区分</t>
    <rPh sb="0" eb="2">
      <t>クブン</t>
    </rPh>
    <phoneticPr fontId="2"/>
  </si>
  <si>
    <t>他のものへの
供給量</t>
    <rPh sb="0" eb="1">
      <t>ホカ</t>
    </rPh>
    <rPh sb="7" eb="9">
      <t>キョウキュウ</t>
    </rPh>
    <rPh sb="9" eb="10">
      <t>リョウ</t>
    </rPh>
    <phoneticPr fontId="2"/>
  </si>
  <si>
    <t>電気</t>
    <rPh sb="0" eb="2">
      <t>デンキ</t>
    </rPh>
    <phoneticPr fontId="2"/>
  </si>
  <si>
    <t>kWh</t>
    <phoneticPr fontId="2"/>
  </si>
  <si>
    <t>熱</t>
    <rPh sb="0" eb="1">
      <t>ネツ</t>
    </rPh>
    <phoneticPr fontId="2"/>
  </si>
  <si>
    <t>非化石証書</t>
    <rPh sb="0" eb="5">
      <t>ヒカセキショウショ</t>
    </rPh>
    <phoneticPr fontId="2"/>
  </si>
  <si>
    <t>クレジット合計</t>
    <rPh sb="5" eb="7">
      <t>ゴウケイ</t>
    </rPh>
    <phoneticPr fontId="2"/>
  </si>
  <si>
    <t>グリーン電力証書</t>
    <rPh sb="4" eb="6">
      <t>デンリョク</t>
    </rPh>
    <rPh sb="6" eb="8">
      <t>ショウショ</t>
    </rPh>
    <phoneticPr fontId="2"/>
  </si>
  <si>
    <t>グリーン熱証書</t>
    <rPh sb="4" eb="5">
      <t>ネツ</t>
    </rPh>
    <rPh sb="5" eb="7">
      <t>ショウショ</t>
    </rPh>
    <phoneticPr fontId="2"/>
  </si>
  <si>
    <t>（産業用蒸気）</t>
    <rPh sb="1" eb="4">
      <t>サンギョウヨウ</t>
    </rPh>
    <rPh sb="4" eb="6">
      <t>ジョウキ</t>
    </rPh>
    <phoneticPr fontId="2"/>
  </si>
  <si>
    <t>（産業用以外の蒸気）</t>
    <rPh sb="1" eb="4">
      <t>サンギョウヨウ</t>
    </rPh>
    <rPh sb="4" eb="6">
      <t>イガイ</t>
    </rPh>
    <rPh sb="7" eb="9">
      <t>ジョウキ</t>
    </rPh>
    <phoneticPr fontId="2"/>
  </si>
  <si>
    <t>（温水・冷水）</t>
    <rPh sb="1" eb="3">
      <t>オンスイ</t>
    </rPh>
    <rPh sb="4" eb="6">
      <t>レイスイ</t>
    </rPh>
    <phoneticPr fontId="2"/>
  </si>
  <si>
    <t>備考１　温室効果ガスの排出の状況のうち、エネルギー起源二酸化炭素を除く温室効果ガスの排出量については、温室効果ガスの種類ごとに3,000トン以上の場合に限り計上してください。</t>
    <rPh sb="0" eb="2">
      <t>ビコウ</t>
    </rPh>
    <phoneticPr fontId="11"/>
  </si>
  <si>
    <t>備考２　温室効果ガス総排出量とは、エネルギー起源二酸化炭素の排出量と、種類ごとに3,000トン以上の温室効果ガスの排出量の合算をいいます。</t>
    <rPh sb="0" eb="2">
      <t>ビコウ</t>
    </rPh>
    <rPh sb="4" eb="6">
      <t>オンシツ</t>
    </rPh>
    <rPh sb="6" eb="8">
      <t>コウカ</t>
    </rPh>
    <rPh sb="10" eb="11">
      <t>ソウ</t>
    </rPh>
    <rPh sb="11" eb="13">
      <t>ハイシュツ</t>
    </rPh>
    <rPh sb="13" eb="14">
      <t>リョウ</t>
    </rPh>
    <rPh sb="22" eb="24">
      <t>キゲン</t>
    </rPh>
    <rPh sb="24" eb="27">
      <t>ニサンカ</t>
    </rPh>
    <rPh sb="27" eb="29">
      <t>タンソ</t>
    </rPh>
    <rPh sb="30" eb="32">
      <t>ハイシュツ</t>
    </rPh>
    <rPh sb="32" eb="33">
      <t>リョウ</t>
    </rPh>
    <rPh sb="35" eb="37">
      <t>シュルイ</t>
    </rPh>
    <rPh sb="47" eb="49">
      <t>イジョウ</t>
    </rPh>
    <rPh sb="50" eb="52">
      <t>オンシツ</t>
    </rPh>
    <rPh sb="52" eb="54">
      <t>コウカ</t>
    </rPh>
    <rPh sb="57" eb="58">
      <t>ハイ</t>
    </rPh>
    <rPh sb="58" eb="59">
      <t>デ</t>
    </rPh>
    <rPh sb="59" eb="60">
      <t>リョウ</t>
    </rPh>
    <rPh sb="61" eb="63">
      <t>ガッサン</t>
    </rPh>
    <phoneticPr fontId="11"/>
  </si>
  <si>
    <t>備考４　温室効果ガスみなし総排出量とは、温室効果ガス総排出量に対し、クレジット等の環境価値に相当するもの及び非化石エネルギー等の利用による温室効果ガスの削減量等を調整したものをいいます。</t>
    <rPh sb="0" eb="2">
      <t>ビコウ</t>
    </rPh>
    <rPh sb="4" eb="6">
      <t>オンシツ</t>
    </rPh>
    <rPh sb="6" eb="8">
      <t>コウカ</t>
    </rPh>
    <rPh sb="13" eb="14">
      <t>ソウ</t>
    </rPh>
    <rPh sb="14" eb="16">
      <t>ハイシュツ</t>
    </rPh>
    <rPh sb="16" eb="17">
      <t>リョウ</t>
    </rPh>
    <rPh sb="20" eb="22">
      <t>オンシツ</t>
    </rPh>
    <rPh sb="22" eb="24">
      <t>コウカ</t>
    </rPh>
    <rPh sb="26" eb="27">
      <t>ソウ</t>
    </rPh>
    <rPh sb="27" eb="29">
      <t>ハイシュツ</t>
    </rPh>
    <rPh sb="29" eb="30">
      <t>リョウ</t>
    </rPh>
    <rPh sb="31" eb="32">
      <t>タイ</t>
    </rPh>
    <rPh sb="39" eb="40">
      <t>トウ</t>
    </rPh>
    <rPh sb="41" eb="43">
      <t>カンキョウ</t>
    </rPh>
    <rPh sb="43" eb="45">
      <t>カチ</t>
    </rPh>
    <rPh sb="46" eb="48">
      <t>ソウトウ</t>
    </rPh>
    <rPh sb="52" eb="53">
      <t>オヨ</t>
    </rPh>
    <rPh sb="54" eb="57">
      <t>ヒカセキ</t>
    </rPh>
    <rPh sb="62" eb="63">
      <t>トウ</t>
    </rPh>
    <rPh sb="64" eb="66">
      <t>リヨウ</t>
    </rPh>
    <rPh sb="69" eb="71">
      <t>オンシツ</t>
    </rPh>
    <rPh sb="71" eb="73">
      <t>コウカ</t>
    </rPh>
    <rPh sb="76" eb="78">
      <t>サクゲン</t>
    </rPh>
    <rPh sb="78" eb="79">
      <t>リョウ</t>
    </rPh>
    <rPh sb="79" eb="80">
      <t>トウ</t>
    </rPh>
    <rPh sb="81" eb="83">
      <t>チョウセイ</t>
    </rPh>
    <phoneticPr fontId="11"/>
  </si>
  <si>
    <t>６　温室効果ガスの排出の抑制等に係る措置の実施状況</t>
    <rPh sb="2" eb="4">
      <t>オンシツ</t>
    </rPh>
    <rPh sb="4" eb="6">
      <t>コウカ</t>
    </rPh>
    <rPh sb="9" eb="11">
      <t>ハイシュツ</t>
    </rPh>
    <rPh sb="12" eb="14">
      <t>ヨクセイ</t>
    </rPh>
    <rPh sb="14" eb="15">
      <t>トウ</t>
    </rPh>
    <rPh sb="16" eb="17">
      <t>カカ</t>
    </rPh>
    <rPh sb="18" eb="20">
      <t>ソチ</t>
    </rPh>
    <rPh sb="21" eb="23">
      <t>ジッシ</t>
    </rPh>
    <rPh sb="23" eb="25">
      <t>ジョウキョウ</t>
    </rPh>
    <phoneticPr fontId="2"/>
  </si>
  <si>
    <t>（２）非化石エネルギーの利用の状況</t>
    <rPh sb="3" eb="4">
      <t>ヒ</t>
    </rPh>
    <rPh sb="4" eb="6">
      <t>カセキ</t>
    </rPh>
    <rPh sb="12" eb="14">
      <t>リヨウ</t>
    </rPh>
    <rPh sb="15" eb="17">
      <t>ジョウキョウ</t>
    </rPh>
    <phoneticPr fontId="2"/>
  </si>
  <si>
    <t>　ア　非化石電気の使用状況</t>
    <rPh sb="3" eb="4">
      <t>ヒ</t>
    </rPh>
    <rPh sb="4" eb="6">
      <t>カセキ</t>
    </rPh>
    <rPh sb="6" eb="8">
      <t>デンキ</t>
    </rPh>
    <rPh sb="9" eb="11">
      <t>シヨウ</t>
    </rPh>
    <rPh sb="11" eb="13">
      <t>ジョウキョウ</t>
    </rPh>
    <phoneticPr fontId="2"/>
  </si>
  <si>
    <t>％</t>
    <phoneticPr fontId="2"/>
  </si>
  <si>
    <t>非化石電気の使用状況</t>
    <rPh sb="0" eb="3">
      <t>ヒカセキ</t>
    </rPh>
    <rPh sb="3" eb="5">
      <t>デンキ</t>
    </rPh>
    <rPh sb="6" eb="10">
      <t>シヨウジョウキョウ</t>
    </rPh>
    <phoneticPr fontId="2"/>
  </si>
  <si>
    <t>目標</t>
    <phoneticPr fontId="2"/>
  </si>
  <si>
    <t>　イ　計画期間</t>
    <rPh sb="3" eb="5">
      <t>ケイカク</t>
    </rPh>
    <rPh sb="5" eb="7">
      <t>キカン</t>
    </rPh>
    <phoneticPr fontId="2"/>
  </si>
  <si>
    <t>年度目（</t>
    <rPh sb="0" eb="1">
      <t>ネン</t>
    </rPh>
    <rPh sb="1" eb="2">
      <t>ド</t>
    </rPh>
    <rPh sb="2" eb="3">
      <t>メ</t>
    </rPh>
    <phoneticPr fontId="2"/>
  </si>
  <si>
    <t>温室効果ガス換算量（みなしの削減量）</t>
    <rPh sb="0" eb="4">
      <t>オンシツコウカ</t>
    </rPh>
    <rPh sb="6" eb="9">
      <t>カンザンリョウ</t>
    </rPh>
    <rPh sb="14" eb="17">
      <t>サクゲンリョウ</t>
    </rPh>
    <phoneticPr fontId="2"/>
  </si>
  <si>
    <r>
      <t>t-CO</t>
    </r>
    <r>
      <rPr>
        <sz val="9"/>
        <color indexed="8"/>
        <rFont val="ＭＳ 明朝"/>
        <family val="1"/>
        <charset val="128"/>
      </rPr>
      <t>2</t>
    </r>
    <phoneticPr fontId="2"/>
  </si>
  <si>
    <t>（３）未利用エネルギーの利用の状況</t>
    <rPh sb="3" eb="6">
      <t>ミリヨウ</t>
    </rPh>
    <rPh sb="12" eb="14">
      <t>リヨウ</t>
    </rPh>
    <rPh sb="15" eb="17">
      <t>ジョウキョウ</t>
    </rPh>
    <phoneticPr fontId="2"/>
  </si>
  <si>
    <t>　ア　計画期間</t>
    <rPh sb="3" eb="5">
      <t>ケイカク</t>
    </rPh>
    <rPh sb="5" eb="7">
      <t>キカン</t>
    </rPh>
    <phoneticPr fontId="2"/>
  </si>
  <si>
    <t>年度）における未利用エネルギーの利用状況</t>
    <rPh sb="0" eb="2">
      <t>ネンド</t>
    </rPh>
    <rPh sb="7" eb="10">
      <t>ミリヨウ</t>
    </rPh>
    <rPh sb="16" eb="18">
      <t>リヨウ</t>
    </rPh>
    <rPh sb="18" eb="20">
      <t>ジョウキョウ</t>
    </rPh>
    <phoneticPr fontId="2"/>
  </si>
  <si>
    <t>　イ アのうち、他のものに供給した電力及び熱</t>
    <rPh sb="8" eb="9">
      <t>ホカ</t>
    </rPh>
    <rPh sb="13" eb="15">
      <t>キョウキュウ</t>
    </rPh>
    <rPh sb="17" eb="19">
      <t>デンリョク</t>
    </rPh>
    <rPh sb="19" eb="20">
      <t>オヨ</t>
    </rPh>
    <rPh sb="21" eb="22">
      <t>ネツ</t>
    </rPh>
    <phoneticPr fontId="11"/>
  </si>
  <si>
    <t>（４）環境価値（クレジット等）の活用の状況</t>
    <rPh sb="3" eb="5">
      <t>カンキョウ</t>
    </rPh>
    <rPh sb="5" eb="7">
      <t>カチ</t>
    </rPh>
    <rPh sb="13" eb="14">
      <t>トウ</t>
    </rPh>
    <rPh sb="16" eb="18">
      <t>カツヨウ</t>
    </rPh>
    <rPh sb="19" eb="21">
      <t>ジョウキョウ</t>
    </rPh>
    <phoneticPr fontId="2"/>
  </si>
  <si>
    <t>（５）みなしの排出量の算定に利用した温室効果ガス換算量（みなしの削減量）の合計</t>
    <rPh sb="7" eb="9">
      <t>ハイシュツ</t>
    </rPh>
    <rPh sb="9" eb="10">
      <t>リョウ</t>
    </rPh>
    <rPh sb="11" eb="13">
      <t>サンテイ</t>
    </rPh>
    <rPh sb="14" eb="16">
      <t>リヨウ</t>
    </rPh>
    <rPh sb="18" eb="20">
      <t>オンシツ</t>
    </rPh>
    <rPh sb="20" eb="22">
      <t>コウカ</t>
    </rPh>
    <rPh sb="24" eb="26">
      <t>カンザン</t>
    </rPh>
    <rPh sb="26" eb="27">
      <t>リョウ</t>
    </rPh>
    <rPh sb="32" eb="34">
      <t>サクゲン</t>
    </rPh>
    <rPh sb="34" eb="35">
      <t>リョウ</t>
    </rPh>
    <rPh sb="37" eb="39">
      <t>ゴウケイ</t>
    </rPh>
    <phoneticPr fontId="11"/>
  </si>
  <si>
    <t>（６）電気の需要の最適化に資する措置を実施した日数</t>
    <rPh sb="3" eb="5">
      <t>デンキ</t>
    </rPh>
    <rPh sb="6" eb="8">
      <t>ジュヨウ</t>
    </rPh>
    <rPh sb="9" eb="12">
      <t>サイテキカ</t>
    </rPh>
    <rPh sb="13" eb="14">
      <t>シ</t>
    </rPh>
    <rPh sb="16" eb="18">
      <t>ソチ</t>
    </rPh>
    <rPh sb="19" eb="21">
      <t>ジッシ</t>
    </rPh>
    <rPh sb="23" eb="25">
      <t>ニッスウ</t>
    </rPh>
    <phoneticPr fontId="2"/>
  </si>
  <si>
    <t>日</t>
    <rPh sb="0" eb="1">
      <t>ニチ</t>
    </rPh>
    <phoneticPr fontId="2"/>
  </si>
  <si>
    <t>（７）その他の地球温暖化対策に係る措置の実施状況</t>
    <rPh sb="5" eb="6">
      <t>タ</t>
    </rPh>
    <rPh sb="7" eb="9">
      <t>チキュウ</t>
    </rPh>
    <rPh sb="9" eb="12">
      <t>オンダンカ</t>
    </rPh>
    <rPh sb="12" eb="14">
      <t>タイサク</t>
    </rPh>
    <rPh sb="15" eb="16">
      <t>カカ</t>
    </rPh>
    <rPh sb="17" eb="19">
      <t>ソチ</t>
    </rPh>
    <rPh sb="20" eb="22">
      <t>ジッシ</t>
    </rPh>
    <rPh sb="22" eb="24">
      <t>ジョウキョウ</t>
    </rPh>
    <phoneticPr fontId="2"/>
  </si>
  <si>
    <t>（８）「環境保全の日」等に特に推進すべき取組の実施状況</t>
    <rPh sb="4" eb="6">
      <t>カンキョウ</t>
    </rPh>
    <rPh sb="6" eb="8">
      <t>ホゼン</t>
    </rPh>
    <rPh sb="9" eb="10">
      <t>ヒ</t>
    </rPh>
    <rPh sb="11" eb="12">
      <t>トウ</t>
    </rPh>
    <rPh sb="13" eb="14">
      <t>トク</t>
    </rPh>
    <rPh sb="15" eb="17">
      <t>スイシン</t>
    </rPh>
    <rPh sb="20" eb="22">
      <t>トリクミ</t>
    </rPh>
    <rPh sb="23" eb="25">
      <t>ジッシ</t>
    </rPh>
    <rPh sb="25" eb="27">
      <t>ジョウキョウ</t>
    </rPh>
    <phoneticPr fontId="2"/>
  </si>
  <si>
    <t>未利用エネルギーの種類</t>
    <rPh sb="0" eb="3">
      <t>ミリヨウ</t>
    </rPh>
    <rPh sb="9" eb="11">
      <t>シュルイ</t>
    </rPh>
    <phoneticPr fontId="11"/>
  </si>
  <si>
    <t>t-CO2</t>
    <phoneticPr fontId="19"/>
  </si>
  <si>
    <t>非化石電気（系統電気）</t>
    <rPh sb="0" eb="3">
      <t>ヒカセキ</t>
    </rPh>
    <rPh sb="3" eb="5">
      <t>デンキ</t>
    </rPh>
    <rPh sb="6" eb="8">
      <t>ケイトウ</t>
    </rPh>
    <rPh sb="8" eb="10">
      <t>デンキ</t>
    </rPh>
    <phoneticPr fontId="19"/>
  </si>
  <si>
    <t>非化石電気（自家発等）</t>
    <rPh sb="0" eb="1">
      <t>ヒ</t>
    </rPh>
    <rPh sb="1" eb="3">
      <t>カセキ</t>
    </rPh>
    <rPh sb="3" eb="5">
      <t>デンキ</t>
    </rPh>
    <rPh sb="6" eb="9">
      <t>ジカハツ</t>
    </rPh>
    <rPh sb="9" eb="10">
      <t>トウ</t>
    </rPh>
    <phoneticPr fontId="19"/>
  </si>
  <si>
    <t>GJ</t>
    <phoneticPr fontId="19"/>
  </si>
  <si>
    <t>非化石証書等（電気）</t>
    <rPh sb="0" eb="5">
      <t>ヒカセキショウショ</t>
    </rPh>
    <rPh sb="5" eb="6">
      <t>トウ</t>
    </rPh>
    <rPh sb="7" eb="8">
      <t>デン</t>
    </rPh>
    <rPh sb="8" eb="9">
      <t>キ</t>
    </rPh>
    <phoneticPr fontId="19"/>
  </si>
  <si>
    <t>非化石電気割合</t>
    <rPh sb="0" eb="5">
      <t>ヒカセキデンキ</t>
    </rPh>
    <rPh sb="5" eb="7">
      <t>ワリアイ</t>
    </rPh>
    <phoneticPr fontId="19"/>
  </si>
  <si>
    <t>熱量(GJ)</t>
    <rPh sb="0" eb="2">
      <t>ネツリョウ</t>
    </rPh>
    <phoneticPr fontId="19"/>
  </si>
  <si>
    <t>非化石電気(GJ)</t>
    <rPh sb="0" eb="5">
      <t>ヒカセキデンキ</t>
    </rPh>
    <phoneticPr fontId="19"/>
  </si>
  <si>
    <r>
      <t>t-CO</t>
    </r>
    <r>
      <rPr>
        <sz val="8"/>
        <color indexed="8"/>
        <rFont val="ＭＳ 明朝"/>
        <family val="1"/>
        <charset val="128"/>
      </rPr>
      <t>2</t>
    </r>
    <phoneticPr fontId="11"/>
  </si>
  <si>
    <t>％</t>
    <phoneticPr fontId="19"/>
  </si>
  <si>
    <t>未利用エネ合計</t>
    <rPh sb="0" eb="3">
      <t>ミリヨウ</t>
    </rPh>
    <rPh sb="5" eb="7">
      <t>ゴウケイ</t>
    </rPh>
    <phoneticPr fontId="2"/>
  </si>
  <si>
    <r>
      <t>千m</t>
    </r>
    <r>
      <rPr>
        <vertAlign val="superscript"/>
        <sz val="8"/>
        <rFont val="ＭＳ 明朝"/>
        <family val="1"/>
        <charset val="128"/>
      </rPr>
      <t>3</t>
    </r>
    <rPh sb="0" eb="1">
      <t>セン</t>
    </rPh>
    <phoneticPr fontId="2"/>
  </si>
  <si>
    <t>備考３　原単位当たりの排出量とは、事業活動の特性を的確に示すものとして事業者自らが選択する工場等の床面積、製品の出荷量その他の指標になる単位量当たりの温室効果ガス排出量をいいます。　</t>
    <rPh sb="0" eb="2">
      <t>ビコウ</t>
    </rPh>
    <rPh sb="4" eb="7">
      <t>ゲンタンイ</t>
    </rPh>
    <rPh sb="7" eb="8">
      <t>ア</t>
    </rPh>
    <rPh sb="11" eb="13">
      <t>ハイシュツ</t>
    </rPh>
    <rPh sb="13" eb="14">
      <t>リョウ</t>
    </rPh>
    <rPh sb="17" eb="19">
      <t>ジギョウ</t>
    </rPh>
    <rPh sb="19" eb="21">
      <t>カツドウ</t>
    </rPh>
    <rPh sb="22" eb="24">
      <t>トクセイ</t>
    </rPh>
    <rPh sb="25" eb="27">
      <t>テキカク</t>
    </rPh>
    <rPh sb="28" eb="29">
      <t>シメ</t>
    </rPh>
    <rPh sb="35" eb="38">
      <t>ジギョウシャ</t>
    </rPh>
    <rPh sb="38" eb="39">
      <t>ミズカ</t>
    </rPh>
    <rPh sb="41" eb="43">
      <t>センタク</t>
    </rPh>
    <rPh sb="45" eb="48">
      <t>コウジョウトウ</t>
    </rPh>
    <rPh sb="49" eb="52">
      <t>ユカメンセキ</t>
    </rPh>
    <rPh sb="53" eb="55">
      <t>セイヒン</t>
    </rPh>
    <rPh sb="56" eb="58">
      <t>シュッカ</t>
    </rPh>
    <rPh sb="58" eb="59">
      <t>リョウ</t>
    </rPh>
    <rPh sb="61" eb="62">
      <t>タ</t>
    </rPh>
    <rPh sb="63" eb="65">
      <t>シヒョウ</t>
    </rPh>
    <rPh sb="68" eb="70">
      <t>タンイ</t>
    </rPh>
    <rPh sb="70" eb="71">
      <t>リョウ</t>
    </rPh>
    <rPh sb="71" eb="72">
      <t>ア</t>
    </rPh>
    <rPh sb="75" eb="77">
      <t>オンシツ</t>
    </rPh>
    <rPh sb="77" eb="79">
      <t>コウカ</t>
    </rPh>
    <rPh sb="81" eb="83">
      <t>ハイシュツ</t>
    </rPh>
    <rPh sb="83" eb="84">
      <t>リョウ</t>
    </rPh>
    <phoneticPr fontId="11"/>
  </si>
  <si>
    <t>計画期間２年度目（令和</t>
    <rPh sb="0" eb="2">
      <t>ケイカク</t>
    </rPh>
    <rPh sb="2" eb="4">
      <t>キカン</t>
    </rPh>
    <rPh sb="5" eb="7">
      <t>ネンドネンメ</t>
    </rPh>
    <rPh sb="7" eb="8">
      <t>メ</t>
    </rPh>
    <rPh sb="9" eb="11">
      <t>レイワ</t>
    </rPh>
    <phoneticPr fontId="2"/>
  </si>
  <si>
    <t>令和</t>
    <rPh sb="0" eb="2">
      <t>レイワ</t>
    </rPh>
    <phoneticPr fontId="26"/>
  </si>
  <si>
    <t>年度</t>
    <rPh sb="0" eb="2">
      <t>ネンド</t>
    </rPh>
    <phoneticPr fontId="26"/>
  </si>
  <si>
    <t>計画期間３年度目（令和</t>
    <rPh sb="0" eb="2">
      <t>ケイカク</t>
    </rPh>
    <rPh sb="2" eb="4">
      <t>キカン</t>
    </rPh>
    <rPh sb="5" eb="7">
      <t>ネンドネンメ</t>
    </rPh>
    <rPh sb="7" eb="8">
      <t>メ</t>
    </rPh>
    <rPh sb="9" eb="11">
      <t>レイワ</t>
    </rPh>
    <phoneticPr fontId="2"/>
  </si>
  <si>
    <t>東邦ガス</t>
    <rPh sb="0" eb="2">
      <t>トウホウ</t>
    </rPh>
    <phoneticPr fontId="26"/>
  </si>
  <si>
    <t>電気由来クレジット</t>
    <rPh sb="0" eb="4">
      <t>デンキユライ</t>
    </rPh>
    <phoneticPr fontId="2"/>
  </si>
  <si>
    <t>その他クレジット</t>
    <rPh sb="2" eb="3">
      <t>タ</t>
    </rPh>
    <phoneticPr fontId="2"/>
  </si>
  <si>
    <t>未利用エネルギーの
種類</t>
    <rPh sb="0" eb="3">
      <t>ミリヨウ</t>
    </rPh>
    <rPh sb="10" eb="12">
      <t>シュルイ</t>
    </rPh>
    <phoneticPr fontId="2"/>
  </si>
  <si>
    <t>工場等の延床面積を記入してください。同一の敷地内に建築物が複数ある
場合は、全ての建築物の延床面積の合計を記入してください。</t>
    <rPh sb="0" eb="3">
      <t>コウジョウトウ</t>
    </rPh>
    <rPh sb="4" eb="5">
      <t>ノ</t>
    </rPh>
    <rPh sb="5" eb="6">
      <t>ユカ</t>
    </rPh>
    <rPh sb="6" eb="8">
      <t>メンセキ</t>
    </rPh>
    <rPh sb="9" eb="11">
      <t>キニュウ</t>
    </rPh>
    <rPh sb="18" eb="20">
      <t>ドウイツ</t>
    </rPh>
    <rPh sb="21" eb="23">
      <t>シキチ</t>
    </rPh>
    <rPh sb="23" eb="24">
      <t>ナイ</t>
    </rPh>
    <rPh sb="25" eb="28">
      <t>ケンチクブツ</t>
    </rPh>
    <rPh sb="29" eb="31">
      <t>フクスウ</t>
    </rPh>
    <rPh sb="34" eb="36">
      <t>バアイ</t>
    </rPh>
    <rPh sb="38" eb="39">
      <t>スベ</t>
    </rPh>
    <rPh sb="41" eb="44">
      <t>ケンチクブツ</t>
    </rPh>
    <rPh sb="45" eb="46">
      <t>ノ</t>
    </rPh>
    <rPh sb="46" eb="47">
      <t>ユカ</t>
    </rPh>
    <rPh sb="47" eb="49">
      <t>メンセキ</t>
    </rPh>
    <rPh sb="50" eb="52">
      <t>ゴウケイ</t>
    </rPh>
    <rPh sb="53" eb="55">
      <t>キニュウ</t>
    </rPh>
    <phoneticPr fontId="2"/>
  </si>
  <si>
    <t>温室効果ガス総排出量（①～⑧合計）</t>
    <rPh sb="0" eb="2">
      <t>オンシツ</t>
    </rPh>
    <rPh sb="2" eb="4">
      <t>コウカ</t>
    </rPh>
    <rPh sb="6" eb="7">
      <t>ソウ</t>
    </rPh>
    <rPh sb="7" eb="9">
      <t>ハイシュツ</t>
    </rPh>
    <rPh sb="9" eb="10">
      <t>リョウ</t>
    </rPh>
    <rPh sb="14" eb="16">
      <t>ゴウケイ</t>
    </rPh>
    <phoneticPr fontId="2"/>
  </si>
  <si>
    <t>排出係数</t>
    <rPh sb="0" eb="2">
      <t>ハイシュツ</t>
    </rPh>
    <rPh sb="2" eb="4">
      <t>ケイスウ</t>
    </rPh>
    <phoneticPr fontId="2"/>
  </si>
  <si>
    <t>←</t>
    <phoneticPr fontId="19"/>
  </si>
  <si>
    <r>
      <t>この数値が</t>
    </r>
    <r>
      <rPr>
        <b/>
        <sz val="11"/>
        <color indexed="8"/>
        <rFont val="ＭＳ Ｐゴシック"/>
        <family val="3"/>
        <charset val="128"/>
      </rPr>
      <t>800KL以上</t>
    </r>
    <r>
      <rPr>
        <sz val="11"/>
        <color theme="1"/>
        <rFont val="ＭＳ Ｐゴシック"/>
        <family val="3"/>
        <charset val="128"/>
        <scheme val="minor"/>
      </rPr>
      <t>の場合、地球温暖化対策計画書制度の対象となります。
基本入力、計画書に必要事項を記入後、計画書をご提出ください。</t>
    </r>
    <rPh sb="2" eb="4">
      <t>スウチ</t>
    </rPh>
    <rPh sb="10" eb="12">
      <t>イジョウ</t>
    </rPh>
    <rPh sb="13" eb="15">
      <t>バアイ</t>
    </rPh>
    <rPh sb="16" eb="23">
      <t>チキュウオンダンカタイサク</t>
    </rPh>
    <rPh sb="23" eb="26">
      <t>ケイカクショ</t>
    </rPh>
    <rPh sb="26" eb="28">
      <t>セイド</t>
    </rPh>
    <rPh sb="29" eb="31">
      <t>タイショウ</t>
    </rPh>
    <rPh sb="56" eb="58">
      <t>ケイカク</t>
    </rPh>
    <phoneticPr fontId="19"/>
  </si>
  <si>
    <t>目標（令和12年度）</t>
    <rPh sb="0" eb="2">
      <t>モクヒョウ</t>
    </rPh>
    <rPh sb="3" eb="5">
      <t>レイワ</t>
    </rPh>
    <rPh sb="7" eb="9">
      <t>ネンド</t>
    </rPh>
    <phoneticPr fontId="2"/>
  </si>
  <si>
    <t>熱</t>
    <rPh sb="0" eb="1">
      <t>ネツ</t>
    </rPh>
    <phoneticPr fontId="19"/>
  </si>
  <si>
    <t>その他</t>
    <rPh sb="2" eb="3">
      <t>タ</t>
    </rPh>
    <phoneticPr fontId="19"/>
  </si>
  <si>
    <t>電気</t>
    <rPh sb="0" eb="2">
      <t>デンキ</t>
    </rPh>
    <phoneticPr fontId="19"/>
  </si>
  <si>
    <t>　イ　計画期間における非化石燃料の利用</t>
    <rPh sb="3" eb="5">
      <t>ケイカク</t>
    </rPh>
    <rPh sb="5" eb="7">
      <t>キカン</t>
    </rPh>
    <rPh sb="11" eb="12">
      <t>ヒ</t>
    </rPh>
    <rPh sb="12" eb="14">
      <t>カセキ</t>
    </rPh>
    <rPh sb="14" eb="16">
      <t>ネンリョウ</t>
    </rPh>
    <rPh sb="17" eb="19">
      <t>リヨウ</t>
    </rPh>
    <phoneticPr fontId="2"/>
  </si>
  <si>
    <t>　</t>
    <phoneticPr fontId="19"/>
  </si>
  <si>
    <t>非化石証書</t>
  </si>
  <si>
    <t>電気由来クレジット</t>
  </si>
  <si>
    <t>グリーン電力証書</t>
  </si>
  <si>
    <t>グリーン熱証書</t>
  </si>
  <si>
    <t>その他クレジット</t>
  </si>
  <si>
    <t>みなしの削減量</t>
    <rPh sb="4" eb="7">
      <t>サクゲンリョウ</t>
    </rPh>
    <phoneticPr fontId="19"/>
  </si>
  <si>
    <t>みなしの排出量</t>
    <rPh sb="4" eb="7">
      <t>ハイシュツリョウ</t>
    </rPh>
    <phoneticPr fontId="19"/>
  </si>
  <si>
    <t>-</t>
    <phoneticPr fontId="19"/>
  </si>
  <si>
    <t>総排出量</t>
    <rPh sb="0" eb="4">
      <t>ソウハイシュツリョウ</t>
    </rPh>
    <phoneticPr fontId="2"/>
  </si>
  <si>
    <t>年度）における非化石燃料の利用状況</t>
    <rPh sb="0" eb="2">
      <t>ネンド</t>
    </rPh>
    <rPh sb="7" eb="10">
      <t>ヒカセキ</t>
    </rPh>
    <rPh sb="10" eb="12">
      <t>ネンリョウ</t>
    </rPh>
    <rPh sb="13" eb="17">
      <t>リヨウジョウキョウ</t>
    </rPh>
    <phoneticPr fontId="2"/>
  </si>
  <si>
    <t>非化石燃料の使用量</t>
    <rPh sb="0" eb="3">
      <t>ヒカセキ</t>
    </rPh>
    <rPh sb="3" eb="5">
      <t>ネンリョウ</t>
    </rPh>
    <rPh sb="6" eb="9">
      <t>シヨウリョウ</t>
    </rPh>
    <phoneticPr fontId="2"/>
  </si>
  <si>
    <t>月</t>
    <phoneticPr fontId="14"/>
  </si>
  <si>
    <t>備考１　温室効果ガスの排出の状況のうち、エネルギー起源二酸化炭素を除く温室効果ガスの排出量については、計画書に記載した温室効果ガスの種類に限り計上してください。</t>
    <rPh sb="0" eb="2">
      <t>ビコウ</t>
    </rPh>
    <rPh sb="51" eb="54">
      <t>ケイカクショ</t>
    </rPh>
    <rPh sb="55" eb="57">
      <t>キサイ</t>
    </rPh>
    <rPh sb="69" eb="70">
      <t>カギ</t>
    </rPh>
    <phoneticPr fontId="11"/>
  </si>
  <si>
    <t>備考２　温室効果ガス総排出量とは、エネルギー起源二酸化炭素の排出量と、計画書に記載したエネルギー起源以外の温室効果ガスの排出量（二酸化炭素換算）の合算をいいます。</t>
    <rPh sb="0" eb="2">
      <t>ビコウ</t>
    </rPh>
    <rPh sb="4" eb="6">
      <t>オンシツ</t>
    </rPh>
    <rPh sb="6" eb="8">
      <t>コウカ</t>
    </rPh>
    <rPh sb="10" eb="11">
      <t>ソウ</t>
    </rPh>
    <rPh sb="11" eb="13">
      <t>ハイシュツ</t>
    </rPh>
    <rPh sb="13" eb="14">
      <t>リョウ</t>
    </rPh>
    <rPh sb="22" eb="24">
      <t>キゲン</t>
    </rPh>
    <rPh sb="24" eb="27">
      <t>ニサンカ</t>
    </rPh>
    <rPh sb="27" eb="29">
      <t>タンソ</t>
    </rPh>
    <rPh sb="30" eb="32">
      <t>ハイシュツ</t>
    </rPh>
    <rPh sb="32" eb="33">
      <t>リョウ</t>
    </rPh>
    <rPh sb="35" eb="38">
      <t>ケイカクショ</t>
    </rPh>
    <rPh sb="39" eb="41">
      <t>キサイ</t>
    </rPh>
    <rPh sb="48" eb="50">
      <t>キゲン</t>
    </rPh>
    <rPh sb="50" eb="52">
      <t>イガイ</t>
    </rPh>
    <rPh sb="53" eb="55">
      <t>オンシツ</t>
    </rPh>
    <rPh sb="55" eb="57">
      <t>コウカ</t>
    </rPh>
    <rPh sb="60" eb="61">
      <t>ハイ</t>
    </rPh>
    <rPh sb="61" eb="62">
      <t>デ</t>
    </rPh>
    <rPh sb="62" eb="63">
      <t>リョウ</t>
    </rPh>
    <rPh sb="64" eb="69">
      <t>ニサンカタンソ</t>
    </rPh>
    <rPh sb="69" eb="71">
      <t>カンサン</t>
    </rPh>
    <rPh sb="73" eb="75">
      <t>ガッサン</t>
    </rPh>
    <phoneticPr fontId="11"/>
  </si>
  <si>
    <t>(令和12年度)</t>
    <rPh sb="1" eb="3">
      <t>レイワ</t>
    </rPh>
    <rPh sb="5" eb="7">
      <t>ネンド</t>
    </rPh>
    <phoneticPr fontId="2"/>
  </si>
  <si>
    <t>取組の実施状況</t>
    <rPh sb="0" eb="2">
      <t>トリクミ</t>
    </rPh>
    <rPh sb="3" eb="5">
      <t>ジッシ</t>
    </rPh>
    <rPh sb="5" eb="7">
      <t>ジョウキョウ</t>
    </rPh>
    <phoneticPr fontId="2"/>
  </si>
  <si>
    <t>中部電力</t>
    <rPh sb="0" eb="2">
      <t>チュウブ</t>
    </rPh>
    <rPh sb="2" eb="4">
      <t>デンリョク</t>
    </rPh>
    <phoneticPr fontId="19"/>
  </si>
  <si>
    <t>オフサイト型PPA(重み付けなし)</t>
    <phoneticPr fontId="19"/>
  </si>
  <si>
    <t>オフサイト型PPA(重み付けあり)</t>
    <phoneticPr fontId="19"/>
  </si>
  <si>
    <t>※ 非燃料由来の非化石電気（オンサイトPPA含む）に限る。</t>
    <rPh sb="2" eb="5">
      <t>ヒネンリョウ</t>
    </rPh>
    <rPh sb="5" eb="7">
      <t>ユライ</t>
    </rPh>
    <rPh sb="8" eb="11">
      <t>ヒカセキ</t>
    </rPh>
    <rPh sb="11" eb="13">
      <t>デンキ</t>
    </rPh>
    <rPh sb="26" eb="27">
      <t>カギ</t>
    </rPh>
    <phoneticPr fontId="2"/>
  </si>
  <si>
    <t>未利用エネルギー等の種類、他のものへの供給量、換算式を記入してください。
温室効果ガス換算量（みなしの削減量）は自動計算されます。
※供給を主の事業としている場合は対象になりません。</t>
    <phoneticPr fontId="19"/>
  </si>
  <si>
    <t>通常ﾒﾆｭｰ</t>
    <rPh sb="0" eb="2">
      <t>ツウジョウ</t>
    </rPh>
    <phoneticPr fontId="19"/>
  </si>
  <si>
    <t>電力会社名</t>
    <rPh sb="0" eb="2">
      <t>デンリョク</t>
    </rPh>
    <rPh sb="2" eb="4">
      <t>カイシャ</t>
    </rPh>
    <rPh sb="4" eb="5">
      <t>メイ</t>
    </rPh>
    <phoneticPr fontId="19"/>
  </si>
  <si>
    <t>メニュー</t>
    <phoneticPr fontId="19"/>
  </si>
  <si>
    <t>蒸気(産業用除く)</t>
    <rPh sb="0" eb="2">
      <t>ジョウキ</t>
    </rPh>
    <rPh sb="3" eb="6">
      <t>サンギョウヨウ</t>
    </rPh>
    <rPh sb="6" eb="7">
      <t>ノゾ</t>
    </rPh>
    <phoneticPr fontId="2"/>
  </si>
  <si>
    <t>購入した電気</t>
    <rPh sb="0" eb="2">
      <t>コウニュウ</t>
    </rPh>
    <rPh sb="4" eb="6">
      <t>デンキ</t>
    </rPh>
    <phoneticPr fontId="2"/>
  </si>
  <si>
    <t>購入した熱</t>
    <rPh sb="0" eb="2">
      <t>コウニュウ</t>
    </rPh>
    <rPh sb="4" eb="5">
      <t>ネツ</t>
    </rPh>
    <phoneticPr fontId="2"/>
  </si>
  <si>
    <t>非化石</t>
    <rPh sb="0" eb="3">
      <t>ヒカセキ</t>
    </rPh>
    <phoneticPr fontId="19"/>
  </si>
  <si>
    <t>燃料として利用した場合にのみご記入ください。
廃棄物として排出した場合には記載しないでください。</t>
    <rPh sb="23" eb="26">
      <t>ハイキブツ</t>
    </rPh>
    <rPh sb="29" eb="31">
      <t>ハイシュツ</t>
    </rPh>
    <rPh sb="33" eb="35">
      <t>バアイ</t>
    </rPh>
    <rPh sb="37" eb="39">
      <t>キサイ</t>
    </rPh>
    <phoneticPr fontId="19"/>
  </si>
  <si>
    <t>報告書作成時に変更がある場合、変更後の内容に修正してください。</t>
    <rPh sb="22" eb="24">
      <t>シュウセイ</t>
    </rPh>
    <phoneticPr fontId="14"/>
  </si>
  <si>
    <t>記載事項に大幅な修正がある場合はお問い合わせください。</t>
    <rPh sb="0" eb="4">
      <t>キサイジコウ</t>
    </rPh>
    <rPh sb="5" eb="7">
      <t>オオハバ</t>
    </rPh>
    <rPh sb="8" eb="10">
      <t>シュウセイ</t>
    </rPh>
    <rPh sb="13" eb="15">
      <t>バアイ</t>
    </rPh>
    <rPh sb="17" eb="18">
      <t>ト</t>
    </rPh>
    <rPh sb="19" eb="20">
      <t>ア</t>
    </rPh>
    <phoneticPr fontId="14"/>
  </si>
  <si>
    <t>※ 公表方法は1つ以上選択してください。</t>
    <rPh sb="2" eb="4">
      <t>コウヒョウ</t>
    </rPh>
    <rPh sb="4" eb="6">
      <t>ホウホウ</t>
    </rPh>
    <rPh sb="9" eb="11">
      <t>イジョウ</t>
    </rPh>
    <rPh sb="11" eb="13">
      <t>センタク</t>
    </rPh>
    <phoneticPr fontId="14"/>
  </si>
  <si>
    <t>当該項目に入力がある場合は、算定の根拠資料（任意様式）を添付してください。</t>
    <rPh sb="0" eb="2">
      <t>トウガイ</t>
    </rPh>
    <rPh sb="2" eb="4">
      <t>コウモク</t>
    </rPh>
    <rPh sb="5" eb="7">
      <t>ニュウリョク</t>
    </rPh>
    <rPh sb="10" eb="12">
      <t>バアイ</t>
    </rPh>
    <rPh sb="14" eb="16">
      <t>サンテイ</t>
    </rPh>
    <rPh sb="17" eb="19">
      <t>コンキョ</t>
    </rPh>
    <rPh sb="19" eb="21">
      <t>シリョウ</t>
    </rPh>
    <rPh sb="22" eb="24">
      <t>ニンイ</t>
    </rPh>
    <rPh sb="24" eb="26">
      <t>ヨウシキ</t>
    </rPh>
    <rPh sb="28" eb="30">
      <t>テンプ</t>
    </rPh>
    <phoneticPr fontId="2"/>
  </si>
  <si>
    <t>　※3,000トン以上の場合、入力してください。3,000トン未満の場合は入力できません。</t>
    <rPh sb="9" eb="11">
      <t>イジョウ</t>
    </rPh>
    <rPh sb="12" eb="14">
      <t>バアイ</t>
    </rPh>
    <rPh sb="15" eb="17">
      <t>ニュウリョク</t>
    </rPh>
    <rPh sb="31" eb="33">
      <t>ミマン</t>
    </rPh>
    <rPh sb="34" eb="36">
      <t>バアイ</t>
    </rPh>
    <rPh sb="37" eb="39">
      <t>ニュウリョク</t>
    </rPh>
    <phoneticPr fontId="2"/>
  </si>
  <si>
    <t>※　記入にあたっては、記入要領をご参照のうえご記載ください。</t>
    <phoneticPr fontId="2"/>
  </si>
  <si>
    <t>※　入力は必須です。</t>
    <rPh sb="2" eb="4">
      <t>ニュウリョク</t>
    </rPh>
    <rPh sb="5" eb="7">
      <t>ヒッス</t>
    </rPh>
    <phoneticPr fontId="2"/>
  </si>
  <si>
    <t>※　総排出量を選択した場合、入力は必須です。</t>
    <rPh sb="2" eb="6">
      <t>ソウハイシュツリョウ</t>
    </rPh>
    <rPh sb="7" eb="9">
      <t>センタク</t>
    </rPh>
    <rPh sb="11" eb="13">
      <t>バアイ</t>
    </rPh>
    <rPh sb="14" eb="16">
      <t>ニュウリョク</t>
    </rPh>
    <rPh sb="17" eb="19">
      <t>ヒッス</t>
    </rPh>
    <phoneticPr fontId="2"/>
  </si>
  <si>
    <t>※　原単位排出量を選択した場合、入力は必須です。</t>
    <rPh sb="2" eb="8">
      <t>ゲンタンイハイシュツリョウ</t>
    </rPh>
    <rPh sb="9" eb="11">
      <t>センタク</t>
    </rPh>
    <rPh sb="13" eb="15">
      <t>バアイ</t>
    </rPh>
    <rPh sb="16" eb="18">
      <t>ニュウリョク</t>
    </rPh>
    <rPh sb="19" eb="21">
      <t>ヒッス</t>
    </rPh>
    <phoneticPr fontId="2"/>
  </si>
  <si>
    <r>
      <t>※　</t>
    </r>
    <r>
      <rPr>
        <sz val="11"/>
        <color indexed="8"/>
        <rFont val="ＭＳ Ｐゴシック"/>
        <family val="3"/>
        <charset val="128"/>
      </rPr>
      <t>当該欄に記載が難しい場合は、別添資料での提出でも差し支えありません。
　　 ただし、その場合は別添資料も公表対象となります。</t>
    </r>
    <phoneticPr fontId="2"/>
  </si>
  <si>
    <t>※　該当時に入力してください。</t>
    <rPh sb="2" eb="5">
      <t>ガイトウジ</t>
    </rPh>
    <rPh sb="6" eb="8">
      <t>ニュウリョク</t>
    </rPh>
    <phoneticPr fontId="2"/>
  </si>
  <si>
    <t>※　該当時に入力してください。</t>
    <rPh sb="2" eb="4">
      <t>ガイトウ</t>
    </rPh>
    <rPh sb="4" eb="8">
      <t>ジニニュウリョク</t>
    </rPh>
    <phoneticPr fontId="14"/>
  </si>
  <si>
    <t>※　リストより選択してください。</t>
    <rPh sb="7" eb="9">
      <t>センタク</t>
    </rPh>
    <phoneticPr fontId="14"/>
  </si>
  <si>
    <t>※　リストより選択してください。</t>
    <phoneticPr fontId="14"/>
  </si>
  <si>
    <t>※ 本シートの一部項目は、「基本入力」および「基準算定表」の内容が自動転記されます。
　 基本入力シートおよび基準年度算定表の記入後、色付きセルに必要事項をご入力ください。</t>
    <rPh sb="2" eb="3">
      <t>ホン</t>
    </rPh>
    <rPh sb="7" eb="9">
      <t>イチブ</t>
    </rPh>
    <rPh sb="9" eb="11">
      <t>コウモク</t>
    </rPh>
    <rPh sb="14" eb="16">
      <t>キホン</t>
    </rPh>
    <rPh sb="16" eb="18">
      <t>ニュウリョク</t>
    </rPh>
    <rPh sb="23" eb="25">
      <t>キジュン</t>
    </rPh>
    <rPh sb="25" eb="27">
      <t>サンテイ</t>
    </rPh>
    <rPh sb="27" eb="28">
      <t>ヒョウ</t>
    </rPh>
    <rPh sb="30" eb="32">
      <t>ナイヨウ</t>
    </rPh>
    <rPh sb="33" eb="35">
      <t>ジドウ</t>
    </rPh>
    <rPh sb="35" eb="37">
      <t>テンキ</t>
    </rPh>
    <phoneticPr fontId="2"/>
  </si>
  <si>
    <t>※　排出係数等は、基準算定表の数値を原則変更しないでください。</t>
    <rPh sb="2" eb="4">
      <t>ハイシュツ</t>
    </rPh>
    <rPh sb="4" eb="6">
      <t>ケイスウ</t>
    </rPh>
    <rPh sb="6" eb="7">
      <t>トウ</t>
    </rPh>
    <rPh sb="9" eb="11">
      <t>キジュン</t>
    </rPh>
    <rPh sb="11" eb="13">
      <t>サンテイ</t>
    </rPh>
    <rPh sb="13" eb="14">
      <t>ヒョウ</t>
    </rPh>
    <rPh sb="15" eb="17">
      <t>スウチ</t>
    </rPh>
    <rPh sb="18" eb="20">
      <t>ゲンソク</t>
    </rPh>
    <rPh sb="20" eb="22">
      <t>ヘンコウ</t>
    </rPh>
    <phoneticPr fontId="19"/>
  </si>
  <si>
    <t>原単位排出量で抑制目標を設定した場合、</t>
    <rPh sb="0" eb="3">
      <t>ゲンタンイ</t>
    </rPh>
    <rPh sb="3" eb="5">
      <t>ハイシュツ</t>
    </rPh>
    <rPh sb="5" eb="6">
      <t>リョウ</t>
    </rPh>
    <rPh sb="7" eb="9">
      <t>ヨクセイ</t>
    </rPh>
    <rPh sb="9" eb="11">
      <t>モクヒョウ</t>
    </rPh>
    <rPh sb="12" eb="14">
      <t>セッテイ</t>
    </rPh>
    <rPh sb="16" eb="18">
      <t>バアイ</t>
    </rPh>
    <phoneticPr fontId="2"/>
  </si>
  <si>
    <t>該当欄に記入してください。</t>
    <rPh sb="0" eb="4">
      <t>ガイト</t>
    </rPh>
    <rPh sb="4" eb="6">
      <t>キニュウ</t>
    </rPh>
    <phoneticPr fontId="19"/>
  </si>
  <si>
    <t>※ 本シートの入力事項は全て基本入力シートから転記されます。</t>
    <rPh sb="2" eb="3">
      <t>ホン</t>
    </rPh>
    <rPh sb="7" eb="9">
      <t>ニュウリョク</t>
    </rPh>
    <rPh sb="9" eb="11">
      <t>ジコウ</t>
    </rPh>
    <rPh sb="12" eb="13">
      <t>スベ</t>
    </rPh>
    <rPh sb="14" eb="16">
      <t>キホン</t>
    </rPh>
    <rPh sb="16" eb="18">
      <t>ニュウリョク</t>
    </rPh>
    <rPh sb="23" eb="25">
      <t>テンキ</t>
    </rPh>
    <phoneticPr fontId="2"/>
  </si>
  <si>
    <t>※　該当時に入力してください。</t>
  </si>
  <si>
    <t>備考４　温室効果ガスみなし総排出量とは、温室効果ガス総排出量に対し、クレジット等の環境価値に相当するもの及び非化石燃料等の利用による温室効果ガスの削減量等を調整したものをいいます。</t>
    <rPh sb="0" eb="2">
      <t>ビコウ</t>
    </rPh>
    <rPh sb="4" eb="6">
      <t>オンシツ</t>
    </rPh>
    <rPh sb="6" eb="8">
      <t>コウカ</t>
    </rPh>
    <rPh sb="13" eb="14">
      <t>ソウ</t>
    </rPh>
    <rPh sb="14" eb="16">
      <t>ハイシュツ</t>
    </rPh>
    <rPh sb="16" eb="17">
      <t>リョウ</t>
    </rPh>
    <rPh sb="20" eb="22">
      <t>オンシツ</t>
    </rPh>
    <rPh sb="22" eb="24">
      <t>コウカ</t>
    </rPh>
    <rPh sb="26" eb="27">
      <t>ソウ</t>
    </rPh>
    <rPh sb="27" eb="29">
      <t>ハイシュツ</t>
    </rPh>
    <rPh sb="29" eb="30">
      <t>リョウ</t>
    </rPh>
    <rPh sb="31" eb="32">
      <t>タイ</t>
    </rPh>
    <rPh sb="39" eb="40">
      <t>トウ</t>
    </rPh>
    <rPh sb="41" eb="43">
      <t>カンキョウ</t>
    </rPh>
    <rPh sb="43" eb="45">
      <t>カチ</t>
    </rPh>
    <rPh sb="46" eb="48">
      <t>ソウトウ</t>
    </rPh>
    <rPh sb="52" eb="53">
      <t>オヨ</t>
    </rPh>
    <rPh sb="54" eb="57">
      <t>ヒカセキ</t>
    </rPh>
    <rPh sb="57" eb="59">
      <t>ネンリョウ</t>
    </rPh>
    <rPh sb="59" eb="60">
      <t>トウ</t>
    </rPh>
    <rPh sb="61" eb="63">
      <t>リヨウ</t>
    </rPh>
    <rPh sb="66" eb="68">
      <t>オンシツ</t>
    </rPh>
    <rPh sb="68" eb="70">
      <t>コウカ</t>
    </rPh>
    <rPh sb="73" eb="75">
      <t>サクゲン</t>
    </rPh>
    <rPh sb="75" eb="76">
      <t>リョウ</t>
    </rPh>
    <rPh sb="76" eb="77">
      <t>トウ</t>
    </rPh>
    <rPh sb="78" eb="80">
      <t>チョウセイ</t>
    </rPh>
    <phoneticPr fontId="11"/>
  </si>
  <si>
    <t>　※計画書に記載をしたガスについてのみ、入力してください。</t>
    <rPh sb="2" eb="5">
      <t>ケイカクショ</t>
    </rPh>
    <rPh sb="6" eb="8">
      <t>キサイ</t>
    </rPh>
    <rPh sb="20" eb="22">
      <t>ニュウリョク</t>
    </rPh>
    <phoneticPr fontId="2"/>
  </si>
  <si>
    <t>【温室効果ガスの抑制の目標設定方法】</t>
    <rPh sb="13" eb="15">
      <t>セッテイ</t>
    </rPh>
    <rPh sb="15" eb="17">
      <t>ホウホウ</t>
    </rPh>
    <phoneticPr fontId="2"/>
  </si>
  <si>
    <t>【クレジット等の利用による温室効果ガスのみなし削減量】</t>
    <rPh sb="6" eb="7">
      <t>トウ</t>
    </rPh>
    <rPh sb="8" eb="10">
      <t>リヨウ</t>
    </rPh>
    <rPh sb="13" eb="15">
      <t>オンシツ</t>
    </rPh>
    <rPh sb="15" eb="17">
      <t>コウカ</t>
    </rPh>
    <rPh sb="23" eb="25">
      <t>サクゲン</t>
    </rPh>
    <rPh sb="25" eb="26">
      <t>リョウ</t>
    </rPh>
    <phoneticPr fontId="2"/>
  </si>
  <si>
    <t>総排出量（実績）</t>
    <rPh sb="0" eb="1">
      <t>ソウ</t>
    </rPh>
    <rPh sb="1" eb="3">
      <t>ハイシュツ</t>
    </rPh>
    <rPh sb="3" eb="4">
      <t>リョウ</t>
    </rPh>
    <rPh sb="5" eb="7">
      <t>ジッセキ</t>
    </rPh>
    <phoneticPr fontId="2"/>
  </si>
  <si>
    <t>目標総排出量</t>
    <rPh sb="0" eb="2">
      <t>モクヒョウ</t>
    </rPh>
    <rPh sb="2" eb="3">
      <t>ソウ</t>
    </rPh>
    <rPh sb="3" eb="5">
      <t>ハイシュツ</t>
    </rPh>
    <rPh sb="5" eb="6">
      <t>リョウ</t>
    </rPh>
    <phoneticPr fontId="2"/>
  </si>
  <si>
    <t>みなし総排出量</t>
    <rPh sb="3" eb="4">
      <t>ソウ</t>
    </rPh>
    <rPh sb="4" eb="7">
      <t>ハイシュツリョウ</t>
    </rPh>
    <phoneticPr fontId="2"/>
  </si>
  <si>
    <t>【総排出量】</t>
    <rPh sb="1" eb="5">
      <t>ソウハイシュツリョウ</t>
    </rPh>
    <phoneticPr fontId="2"/>
  </si>
  <si>
    <t>電気換算量（千kwh)</t>
    <rPh sb="0" eb="5">
      <t>デンキカンサンリョウ</t>
    </rPh>
    <rPh sb="6" eb="7">
      <t>セン</t>
    </rPh>
    <phoneticPr fontId="19"/>
  </si>
  <si>
    <t>kWh</t>
  </si>
  <si>
    <t>CO2排出係数
(電気・熱)</t>
    <rPh sb="3" eb="7">
      <t>ハイシュツケイスウ</t>
    </rPh>
    <rPh sb="9" eb="11">
      <t>デンキ</t>
    </rPh>
    <rPh sb="12" eb="13">
      <t>ネツ</t>
    </rPh>
    <phoneticPr fontId="2"/>
  </si>
  <si>
    <t>【原単位排出量】</t>
    <rPh sb="1" eb="4">
      <t>ゲンタンイ</t>
    </rPh>
    <rPh sb="4" eb="6">
      <t>ハイシュツ</t>
    </rPh>
    <rPh sb="6" eb="7">
      <t>リョウ</t>
    </rPh>
    <phoneticPr fontId="2"/>
  </si>
  <si>
    <t>みなしの原単位排出量</t>
    <rPh sb="4" eb="7">
      <t>ゲンタンイ</t>
    </rPh>
    <rPh sb="7" eb="9">
      <t>ハイシュツ</t>
    </rPh>
    <rPh sb="9" eb="10">
      <t>リョウ</t>
    </rPh>
    <phoneticPr fontId="2"/>
  </si>
  <si>
    <t>原単位排出量</t>
    <rPh sb="0" eb="6">
      <t>ゲンタンイハイシュツリョウ</t>
    </rPh>
    <phoneticPr fontId="2"/>
  </si>
  <si>
    <t>みなしの原単位排出量</t>
    <rPh sb="4" eb="10">
      <t>ゲンタンイハイシュツリョウ</t>
    </rPh>
    <phoneticPr fontId="2"/>
  </si>
  <si>
    <t>総排出量</t>
    <rPh sb="0" eb="4">
      <t>ソウハイシュツリョウ</t>
    </rPh>
    <phoneticPr fontId="2"/>
  </si>
  <si>
    <t>みなしの総排出量</t>
    <rPh sb="4" eb="8">
      <t>ソウハイシュツリョウ</t>
    </rPh>
    <phoneticPr fontId="2"/>
  </si>
  <si>
    <r>
      <t>t-CO</t>
    </r>
    <r>
      <rPr>
        <sz val="6"/>
        <color indexed="8"/>
        <rFont val="ＭＳ 明朝"/>
        <family val="1"/>
        <charset val="128"/>
      </rPr>
      <t>2</t>
    </r>
    <phoneticPr fontId="2"/>
  </si>
  <si>
    <r>
      <t>CO</t>
    </r>
    <r>
      <rPr>
        <sz val="6"/>
        <color indexed="8"/>
        <rFont val="ＭＳ 明朝"/>
        <family val="1"/>
        <charset val="128"/>
      </rPr>
      <t>2</t>
    </r>
    <r>
      <rPr>
        <sz val="9"/>
        <color indexed="8"/>
        <rFont val="ＭＳ 明朝"/>
        <family val="1"/>
        <charset val="128"/>
      </rPr>
      <t>排出係数</t>
    </r>
    <rPh sb="3" eb="7">
      <t>ハイシュツケイスウ</t>
    </rPh>
    <phoneticPr fontId="19"/>
  </si>
  <si>
    <r>
      <t>t-CO</t>
    </r>
    <r>
      <rPr>
        <sz val="6"/>
        <rFont val="ＭＳ 明朝"/>
        <family val="1"/>
        <charset val="128"/>
      </rPr>
      <t>2</t>
    </r>
    <r>
      <rPr>
        <sz val="8"/>
        <rFont val="ＭＳ 明朝"/>
        <family val="1"/>
        <charset val="128"/>
      </rPr>
      <t>/kL</t>
    </r>
    <phoneticPr fontId="2"/>
  </si>
  <si>
    <r>
      <t>t-CO</t>
    </r>
    <r>
      <rPr>
        <sz val="5"/>
        <rFont val="ＭＳ 明朝"/>
        <family val="1"/>
        <charset val="128"/>
      </rPr>
      <t>2</t>
    </r>
    <r>
      <rPr>
        <sz val="8"/>
        <rFont val="ＭＳ 明朝"/>
        <family val="1"/>
        <charset val="128"/>
      </rPr>
      <t>/千m</t>
    </r>
    <r>
      <rPr>
        <vertAlign val="superscript"/>
        <sz val="8"/>
        <rFont val="ＭＳ 明朝"/>
        <family val="1"/>
        <charset val="128"/>
      </rPr>
      <t>3</t>
    </r>
    <rPh sb="6" eb="7">
      <t>セン</t>
    </rPh>
    <phoneticPr fontId="2"/>
  </si>
  <si>
    <r>
      <t>t-CO</t>
    </r>
    <r>
      <rPr>
        <sz val="6"/>
        <rFont val="ＭＳ 明朝"/>
        <family val="1"/>
        <charset val="128"/>
      </rPr>
      <t>2</t>
    </r>
    <r>
      <rPr>
        <sz val="8"/>
        <rFont val="ＭＳ 明朝"/>
        <family val="1"/>
        <charset val="128"/>
      </rPr>
      <t>/千kWh</t>
    </r>
    <phoneticPr fontId="2"/>
  </si>
  <si>
    <r>
      <t>t-CO</t>
    </r>
    <r>
      <rPr>
        <sz val="6"/>
        <rFont val="ＭＳ 明朝"/>
        <family val="1"/>
        <charset val="128"/>
      </rPr>
      <t>2</t>
    </r>
    <r>
      <rPr>
        <sz val="8"/>
        <rFont val="ＭＳ 明朝"/>
        <family val="1"/>
        <charset val="128"/>
      </rPr>
      <t>/GJ</t>
    </r>
    <phoneticPr fontId="2"/>
  </si>
  <si>
    <r>
      <t>t-CO</t>
    </r>
    <r>
      <rPr>
        <sz val="6"/>
        <rFont val="ＭＳ 明朝"/>
        <family val="1"/>
        <charset val="128"/>
      </rPr>
      <t>2</t>
    </r>
    <r>
      <rPr>
        <sz val="8"/>
        <rFont val="ＭＳ 明朝"/>
        <family val="1"/>
        <charset val="128"/>
      </rPr>
      <t>/t</t>
    </r>
    <phoneticPr fontId="2"/>
  </si>
  <si>
    <r>
      <t>t-CO</t>
    </r>
    <r>
      <rPr>
        <sz val="6"/>
        <rFont val="ＭＳ 明朝"/>
        <family val="1"/>
        <charset val="128"/>
      </rPr>
      <t>2</t>
    </r>
    <r>
      <rPr>
        <sz val="8"/>
        <rFont val="ＭＳ 明朝"/>
        <family val="1"/>
        <charset val="128"/>
      </rPr>
      <t>/千m</t>
    </r>
    <r>
      <rPr>
        <vertAlign val="superscript"/>
        <sz val="8"/>
        <rFont val="ＭＳ 明朝"/>
        <family val="1"/>
        <charset val="128"/>
      </rPr>
      <t>3</t>
    </r>
    <rPh sb="6" eb="7">
      <t>セン</t>
    </rPh>
    <phoneticPr fontId="2"/>
  </si>
  <si>
    <r>
      <t>t-CO</t>
    </r>
    <r>
      <rPr>
        <sz val="6"/>
        <color indexed="8"/>
        <rFont val="ＭＳ 明朝"/>
        <family val="1"/>
        <charset val="128"/>
      </rPr>
      <t>2</t>
    </r>
    <r>
      <rPr>
        <sz val="8"/>
        <color indexed="8"/>
        <rFont val="ＭＳ 明朝"/>
        <family val="1"/>
        <charset val="128"/>
      </rPr>
      <t>/GJ</t>
    </r>
    <phoneticPr fontId="2"/>
  </si>
  <si>
    <r>
      <t>t-CO</t>
    </r>
    <r>
      <rPr>
        <sz val="6"/>
        <color indexed="8"/>
        <rFont val="ＭＳ 明朝"/>
        <family val="1"/>
        <charset val="128"/>
      </rPr>
      <t>2</t>
    </r>
    <r>
      <rPr>
        <sz val="8"/>
        <color indexed="8"/>
        <rFont val="ＭＳ 明朝"/>
        <family val="1"/>
        <charset val="128"/>
      </rPr>
      <t>/千kWh</t>
    </r>
    <rPh sb="6" eb="7">
      <t>セン</t>
    </rPh>
    <phoneticPr fontId="2"/>
  </si>
  <si>
    <r>
      <t>CO</t>
    </r>
    <r>
      <rPr>
        <sz val="6"/>
        <rFont val="ＭＳ 明朝"/>
        <family val="1"/>
        <charset val="128"/>
      </rPr>
      <t>2</t>
    </r>
    <r>
      <rPr>
        <sz val="9"/>
        <rFont val="ＭＳ 明朝"/>
        <family val="1"/>
        <charset val="128"/>
      </rPr>
      <t>排出係数</t>
    </r>
    <rPh sb="3" eb="5">
      <t>ハイシュツ</t>
    </rPh>
    <rPh sb="5" eb="7">
      <t>ケイスウ</t>
    </rPh>
    <phoneticPr fontId="2"/>
  </si>
  <si>
    <r>
      <t>CO</t>
    </r>
    <r>
      <rPr>
        <sz val="6"/>
        <color indexed="8"/>
        <rFont val="ＭＳ 明朝"/>
        <family val="1"/>
        <charset val="128"/>
      </rPr>
      <t>2</t>
    </r>
    <r>
      <rPr>
        <sz val="9"/>
        <color indexed="8"/>
        <rFont val="ＭＳ 明朝"/>
        <family val="1"/>
        <charset val="128"/>
      </rPr>
      <t>排出量</t>
    </r>
    <rPh sb="3" eb="5">
      <t>ハイシュツ</t>
    </rPh>
    <rPh sb="5" eb="6">
      <t>リョウ</t>
    </rPh>
    <phoneticPr fontId="2"/>
  </si>
  <si>
    <r>
      <t>CO</t>
    </r>
    <r>
      <rPr>
        <sz val="6"/>
        <rFont val="ＭＳ 明朝"/>
        <family val="1"/>
        <charset val="128"/>
      </rPr>
      <t>2</t>
    </r>
    <r>
      <rPr>
        <sz val="9"/>
        <rFont val="ＭＳ 明朝"/>
        <family val="1"/>
        <charset val="128"/>
      </rPr>
      <t>フリー</t>
    </r>
    <phoneticPr fontId="19"/>
  </si>
  <si>
    <r>
      <t>t-CO</t>
    </r>
    <r>
      <rPr>
        <sz val="7"/>
        <color indexed="8"/>
        <rFont val="ＭＳ 明朝"/>
        <family val="1"/>
        <charset val="128"/>
      </rPr>
      <t>2</t>
    </r>
    <phoneticPr fontId="2"/>
  </si>
  <si>
    <r>
      <t>t-CO</t>
    </r>
    <r>
      <rPr>
        <sz val="6"/>
        <color indexed="8"/>
        <rFont val="ＭＳ 明朝"/>
        <family val="1"/>
        <charset val="128"/>
      </rPr>
      <t>2</t>
    </r>
    <r>
      <rPr>
        <sz val="8"/>
        <color indexed="8"/>
        <rFont val="ＭＳ 明朝"/>
        <family val="1"/>
        <charset val="128"/>
      </rPr>
      <t xml:space="preserve">
 /千kWh</t>
    </r>
    <phoneticPr fontId="26"/>
  </si>
  <si>
    <r>
      <t>CO</t>
    </r>
    <r>
      <rPr>
        <sz val="7"/>
        <color indexed="8"/>
        <rFont val="ＭＳ 明朝"/>
        <family val="1"/>
        <charset val="128"/>
      </rPr>
      <t>2</t>
    </r>
    <r>
      <rPr>
        <sz val="11"/>
        <color indexed="8"/>
        <rFont val="ＭＳ 明朝"/>
        <family val="1"/>
        <charset val="128"/>
      </rPr>
      <t>排出係数
(電気・熱)</t>
    </r>
    <rPh sb="3" eb="7">
      <t>ハイシュツケイスウ</t>
    </rPh>
    <rPh sb="9" eb="11">
      <t>デンキ</t>
    </rPh>
    <rPh sb="12" eb="13">
      <t>ネツ</t>
    </rPh>
    <phoneticPr fontId="2"/>
  </si>
  <si>
    <t>活用したクレジット等の種類ごとに、購入量を記入してください。
詳細は記入要領をご確認ください。</t>
    <rPh sb="31" eb="33">
      <t>ショウサイ</t>
    </rPh>
    <rPh sb="34" eb="38">
      <t>キニュウヨウリョウ</t>
    </rPh>
    <rPh sb="40" eb="42">
      <t>カクニン</t>
    </rPh>
    <phoneticPr fontId="19"/>
  </si>
  <si>
    <t>原単位排出量（実績）</t>
    <rPh sb="0" eb="3">
      <t>ゲンタンイ</t>
    </rPh>
    <rPh sb="3" eb="5">
      <t>ハイシュツ</t>
    </rPh>
    <rPh sb="5" eb="6">
      <t>リョウ</t>
    </rPh>
    <rPh sb="7" eb="9">
      <t>ジッセキ</t>
    </rPh>
    <phoneticPr fontId="2"/>
  </si>
  <si>
    <t>目標原単位排出量</t>
    <rPh sb="0" eb="2">
      <t>モクヒョウ</t>
    </rPh>
    <rPh sb="2" eb="5">
      <t>ゲンタンイ</t>
    </rPh>
    <rPh sb="5" eb="7">
      <t>ハイシュツ</t>
    </rPh>
    <rPh sb="7" eb="8">
      <t>リョウ</t>
    </rPh>
    <phoneticPr fontId="2"/>
  </si>
  <si>
    <t>備考４　温室効果ガスみなし総排出量とは、温室効果ガス総排出量に対し、クレジット等の環境価値に相当するもの及び非化石燃料等の利用による温室効果ガスの削減量等を調整したものをいいます。</t>
    <rPh sb="0" eb="2">
      <t>ビコウ</t>
    </rPh>
    <rPh sb="4" eb="6">
      <t>オンシツ</t>
    </rPh>
    <rPh sb="6" eb="8">
      <t>コウカ</t>
    </rPh>
    <rPh sb="13" eb="14">
      <t>ソウ</t>
    </rPh>
    <rPh sb="14" eb="16">
      <t>ハイシュツ</t>
    </rPh>
    <rPh sb="16" eb="17">
      <t>リョウ</t>
    </rPh>
    <rPh sb="20" eb="22">
      <t>オンシツ</t>
    </rPh>
    <rPh sb="22" eb="24">
      <t>コウカ</t>
    </rPh>
    <rPh sb="26" eb="27">
      <t>ソウ</t>
    </rPh>
    <rPh sb="27" eb="29">
      <t>ハイシュツ</t>
    </rPh>
    <rPh sb="29" eb="30">
      <t>リョウ</t>
    </rPh>
    <rPh sb="31" eb="32">
      <t>タイ</t>
    </rPh>
    <rPh sb="39" eb="40">
      <t>トウ</t>
    </rPh>
    <rPh sb="41" eb="43">
      <t>カンキョウ</t>
    </rPh>
    <rPh sb="43" eb="45">
      <t>カチ</t>
    </rPh>
    <rPh sb="46" eb="48">
      <t>ソウトウ</t>
    </rPh>
    <rPh sb="52" eb="53">
      <t>オヨ</t>
    </rPh>
    <rPh sb="54" eb="57">
      <t>ヒカセキ</t>
    </rPh>
    <rPh sb="57" eb="59">
      <t>ネンリョウ</t>
    </rPh>
    <rPh sb="59" eb="60">
      <t>トウ</t>
    </rPh>
    <rPh sb="61" eb="63">
      <t>リヨウ</t>
    </rPh>
    <rPh sb="66" eb="68">
      <t>オンシツ</t>
    </rPh>
    <rPh sb="68" eb="70">
      <t>コウカ</t>
    </rPh>
    <rPh sb="73" eb="75">
      <t>サクゲン</t>
    </rPh>
    <rPh sb="75" eb="76">
      <t>リョウ</t>
    </rPh>
    <rPh sb="76" eb="77">
      <t>トウ</t>
    </rPh>
    <rPh sb="78" eb="80">
      <t>チョウセイ</t>
    </rPh>
    <phoneticPr fontId="2"/>
  </si>
  <si>
    <t>備考１　温室効果ガスの排出の状況のうち、エネルギー起源二酸化炭素を除く温室効果ガスの排出量については、温室効果ガスの種類ごとに3,000トン以上の場合に限り計上してください。</t>
    <rPh sb="0" eb="2">
      <t>ビコウ</t>
    </rPh>
    <phoneticPr fontId="2"/>
  </si>
  <si>
    <t>備考２　温室効果ガス総排出量とは、エネルギー起源二酸化炭素の排出量と、種類ごとに3,000トン以上の温室効果ガスの排出量の合算をいいます。</t>
    <rPh sb="0" eb="2">
      <t>ビコウ</t>
    </rPh>
    <rPh sb="4" eb="6">
      <t>オンシツ</t>
    </rPh>
    <rPh sb="6" eb="8">
      <t>コウカ</t>
    </rPh>
    <rPh sb="10" eb="11">
      <t>ソウ</t>
    </rPh>
    <rPh sb="11" eb="13">
      <t>ハイシュツ</t>
    </rPh>
    <rPh sb="13" eb="14">
      <t>リョウ</t>
    </rPh>
    <rPh sb="22" eb="24">
      <t>キゲン</t>
    </rPh>
    <rPh sb="24" eb="27">
      <t>ニサンカ</t>
    </rPh>
    <rPh sb="27" eb="29">
      <t>タンソ</t>
    </rPh>
    <rPh sb="30" eb="32">
      <t>ハイシュツ</t>
    </rPh>
    <rPh sb="32" eb="33">
      <t>リョウ</t>
    </rPh>
    <rPh sb="35" eb="37">
      <t>シュルイ</t>
    </rPh>
    <rPh sb="47" eb="49">
      <t>イジョウ</t>
    </rPh>
    <rPh sb="50" eb="52">
      <t>オンシツ</t>
    </rPh>
    <rPh sb="52" eb="54">
      <t>コウカ</t>
    </rPh>
    <rPh sb="57" eb="58">
      <t>ハイ</t>
    </rPh>
    <rPh sb="58" eb="59">
      <t>デ</t>
    </rPh>
    <rPh sb="59" eb="60">
      <t>リョウ</t>
    </rPh>
    <rPh sb="61" eb="63">
      <t>ガッサン</t>
    </rPh>
    <phoneticPr fontId="2"/>
  </si>
  <si>
    <t>備考３　原単位当たりの排出量とは、事業活動の特性を的確に示すものとして事業者自らが選択する工場等の床面積、製品の出荷量その他の指標になる単位量当たりの温室効果ガス排出量をいいます。　</t>
    <rPh sb="0" eb="2">
      <t>ビコウ</t>
    </rPh>
    <rPh sb="4" eb="6">
      <t>オンシツ</t>
    </rPh>
    <rPh sb="6" eb="8">
      <t>コウカ</t>
    </rPh>
    <rPh sb="13" eb="14">
      <t>ソウ</t>
    </rPh>
    <rPh sb="14" eb="16">
      <t>ハイシュツ</t>
    </rPh>
    <rPh sb="16" eb="17">
      <t>リョウ</t>
    </rPh>
    <rPh sb="20" eb="22">
      <t>オンシツ</t>
    </rPh>
    <rPh sb="22" eb="24">
      <t>コウカ</t>
    </rPh>
    <rPh sb="26" eb="27">
      <t>ソウ</t>
    </rPh>
    <rPh sb="27" eb="29">
      <t>ハイシュツ</t>
    </rPh>
    <rPh sb="29" eb="30">
      <t>リョウ</t>
    </rPh>
    <rPh sb="31" eb="32">
      <t>タイ</t>
    </rPh>
    <rPh sb="39" eb="40">
      <t>トウ</t>
    </rPh>
    <rPh sb="41" eb="43">
      <t>カンキョウ</t>
    </rPh>
    <rPh sb="43" eb="45">
      <t>カチ</t>
    </rPh>
    <rPh sb="46" eb="48">
      <t>ソウトウ</t>
    </rPh>
    <rPh sb="52" eb="53">
      <t>オヨ</t>
    </rPh>
    <rPh sb="54" eb="55">
      <t>ヒ</t>
    </rPh>
    <rPh sb="55" eb="56">
      <t>トウ</t>
    </rPh>
    <rPh sb="57" eb="59">
      <t>リヨウ</t>
    </rPh>
    <rPh sb="62" eb="64">
      <t>オンシツ</t>
    </rPh>
    <rPh sb="64" eb="66">
      <t>コウカ</t>
    </rPh>
    <rPh sb="69" eb="71">
      <t>サクゲン</t>
    </rPh>
    <rPh sb="71" eb="72">
      <t>リョウ</t>
    </rPh>
    <rPh sb="72" eb="73">
      <t>トウ</t>
    </rPh>
    <rPh sb="74" eb="76">
      <t>チョウセイ</t>
    </rPh>
    <phoneticPr fontId="2"/>
  </si>
  <si>
    <t>①自動車</t>
    <rPh sb="1" eb="4">
      <t>ジドウシャ</t>
    </rPh>
    <phoneticPr fontId="2"/>
  </si>
  <si>
    <r>
      <t>※ 複数の賃貸事業者が入居するビルにあっては、テナント単独で800KLを
     超える場合、当該テナントが単独で計画書を作成・提出する必要がありま
     す。
　　</t>
    </r>
    <r>
      <rPr>
        <b/>
        <sz val="11"/>
        <color indexed="8"/>
        <rFont val="ＭＳ Ｐゴシック"/>
        <family val="3"/>
        <charset val="128"/>
      </rPr>
      <t>この場合、ビル所有者は当該テナントを除いた部分について800KL未
    満であっても計画書を作成・提出してください。</t>
    </r>
    <rPh sb="2" eb="4">
      <t>フクスウ</t>
    </rPh>
    <rPh sb="5" eb="10">
      <t>チンタイジギョウシャ</t>
    </rPh>
    <rPh sb="11" eb="13">
      <t>ニュウキョ</t>
    </rPh>
    <rPh sb="27" eb="29">
      <t>タンドク</t>
    </rPh>
    <rPh sb="42" eb="43">
      <t>コ</t>
    </rPh>
    <rPh sb="45" eb="47">
      <t>バアイ</t>
    </rPh>
    <rPh sb="48" eb="50">
      <t>トウガイ</t>
    </rPh>
    <rPh sb="55" eb="57">
      <t>タンドク</t>
    </rPh>
    <rPh sb="58" eb="61">
      <t>ケイカクショ</t>
    </rPh>
    <rPh sb="62" eb="64">
      <t>サクセイ</t>
    </rPh>
    <rPh sb="65" eb="67">
      <t>テイシュツ</t>
    </rPh>
    <rPh sb="69" eb="71">
      <t>ヒツヨウ</t>
    </rPh>
    <rPh sb="88" eb="90">
      <t>バアイ</t>
    </rPh>
    <rPh sb="97" eb="99">
      <t>トウガイ</t>
    </rPh>
    <rPh sb="104" eb="105">
      <t>ノゾ</t>
    </rPh>
    <rPh sb="107" eb="109">
      <t>ブブン</t>
    </rPh>
    <rPh sb="130" eb="133">
      <t>ケイカクショ</t>
    </rPh>
    <rPh sb="137" eb="139">
      <t>テイシュツ</t>
    </rPh>
    <phoneticPr fontId="19"/>
  </si>
  <si>
    <t>備考（規模、性能等）</t>
    <rPh sb="0" eb="2">
      <t>ビコウ</t>
    </rPh>
    <rPh sb="3" eb="5">
      <t>キボ</t>
    </rPh>
    <rPh sb="6" eb="8">
      <t>セイノウ</t>
    </rPh>
    <rPh sb="8" eb="9">
      <t>トウ</t>
    </rPh>
    <phoneticPr fontId="2"/>
  </si>
  <si>
    <t>発生エネルギー量</t>
    <phoneticPr fontId="11"/>
  </si>
  <si>
    <t>②×③×44/12</t>
    <phoneticPr fontId="2"/>
  </si>
  <si>
    <r>
      <t>①×CO</t>
    </r>
    <r>
      <rPr>
        <sz val="6"/>
        <color indexed="8"/>
        <rFont val="ＭＳ 明朝"/>
        <family val="1"/>
        <charset val="128"/>
      </rPr>
      <t>2</t>
    </r>
    <r>
      <rPr>
        <sz val="8"/>
        <color indexed="8"/>
        <rFont val="ＭＳ 明朝"/>
        <family val="1"/>
        <charset val="128"/>
      </rPr>
      <t>排出係数</t>
    </r>
    <rPh sb="5" eb="9">
      <t>ハイシュツケイスウ</t>
    </rPh>
    <phoneticPr fontId="19"/>
  </si>
  <si>
    <r>
      <t>CO</t>
    </r>
    <r>
      <rPr>
        <sz val="6"/>
        <color indexed="8"/>
        <rFont val="ＭＳ 明朝"/>
        <family val="1"/>
        <charset val="128"/>
      </rPr>
      <t>2</t>
    </r>
    <r>
      <rPr>
        <sz val="9"/>
        <color indexed="8"/>
        <rFont val="ＭＳ 明朝"/>
        <family val="1"/>
        <charset val="128"/>
      </rPr>
      <t>排出量</t>
    </r>
    <rPh sb="3" eb="5">
      <t>ハイシュツ</t>
    </rPh>
    <rPh sb="5" eb="6">
      <t>リョウ</t>
    </rPh>
    <phoneticPr fontId="2"/>
  </si>
  <si>
    <r>
      <t>①×CO</t>
    </r>
    <r>
      <rPr>
        <sz val="6"/>
        <color indexed="8"/>
        <rFont val="ＭＳ 明朝"/>
        <family val="1"/>
        <charset val="128"/>
      </rPr>
      <t>2</t>
    </r>
    <r>
      <rPr>
        <sz val="8"/>
        <color indexed="8"/>
        <rFont val="ＭＳ 明朝"/>
        <family val="1"/>
        <charset val="128"/>
      </rPr>
      <t>排出係数</t>
    </r>
    <rPh sb="5" eb="9">
      <t>ハイシュツケイスウ</t>
    </rPh>
    <phoneticPr fontId="2"/>
  </si>
  <si>
    <r>
      <t>CO</t>
    </r>
    <r>
      <rPr>
        <sz val="6"/>
        <color indexed="8"/>
        <rFont val="ＭＳ 明朝"/>
        <family val="1"/>
        <charset val="128"/>
      </rPr>
      <t>2</t>
    </r>
    <r>
      <rPr>
        <sz val="9"/>
        <color indexed="8"/>
        <rFont val="ＭＳ 明朝"/>
        <family val="1"/>
        <charset val="128"/>
      </rPr>
      <t>排出係数</t>
    </r>
    <rPh sb="3" eb="7">
      <t>ハイシュツケイスウ</t>
    </rPh>
    <phoneticPr fontId="2"/>
  </si>
  <si>
    <r>
      <t>t-CO</t>
    </r>
    <r>
      <rPr>
        <sz val="6"/>
        <color indexed="8"/>
        <rFont val="ＭＳ 明朝"/>
        <family val="1"/>
        <charset val="128"/>
      </rPr>
      <t>2</t>
    </r>
    <phoneticPr fontId="2"/>
  </si>
  <si>
    <t>非化石燃料</t>
    <rPh sb="0" eb="3">
      <t>ヒカセキ</t>
    </rPh>
    <rPh sb="3" eb="5">
      <t>ネンリョウ</t>
    </rPh>
    <phoneticPr fontId="19"/>
  </si>
  <si>
    <t>a</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</si>
</sst>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7" formatCode="#,##0.0000;[Red]\-#,##0.0000"/>
    <numFmt numFmtId="178" formatCode="0.000_ "/>
    <numFmt numFmtId="180" formatCode="0_ "/>
    <numFmt numFmtId="182" formatCode="#,##0.000;[Red]\-#,##0.000"/>
    <numFmt numFmtId="183" formatCode="0.00_ "/>
    <numFmt numFmtId="184" formatCode="[$-411]ggge&quot;年&quot;m&quot;月&quot;d&quot;日&quot;;@"/>
    <numFmt numFmtId="185" formatCode="0.0_);[Red]\(0.0\)"/>
    <numFmt numFmtId="186" formatCode="0.00_);[Red]\(0.00\)"/>
    <numFmt numFmtId="188" formatCode="0.0000_);[Red]\(0.0000\)"/>
    <numFmt numFmtId="189" formatCode="#,##0.000_ ;[Red]\-#,##0.000\ "/>
    <numFmt numFmtId="190" formatCode="0_);[Red]\(0\)"/>
    <numFmt numFmtId="192" formatCode="0.0_ "/>
    <numFmt numFmtId="193" formatCode="#,##0_);[Red]\(#,##0\)"/>
    <numFmt numFmtId="194" formatCode="#,##0.0_);[Red]\(#,##0.0\)"/>
    <numFmt numFmtId="195" formatCode="#,##0_ ;[Red]\-#,##0\ "/>
    <numFmt numFmtId="196" formatCode="#,##0_ "/>
    <numFmt numFmtId="198" formatCode="#,##0.0_ "/>
    <numFmt numFmtId="199" formatCode="#,##0.00_ "/>
    <numFmt numFmtId="203" formatCode="#,##0.0;&quot;▲ &quot;#,##0.0"/>
    <numFmt numFmtId="204" formatCode="0.0;&quot;▲ &quot;0.0"/>
    <numFmt numFmtId="207" formatCode="#,##0.0000_);[Red]\(#,##0.0000\)"/>
    <numFmt numFmtId="208" formatCode="0&quot;%&quot;"/>
    <numFmt numFmtId="209" formatCode="#,##0.0000_ ;[Red]\-#,##0.0000\ "/>
  </numFmts>
  <fonts count="7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u/>
      <sz val="11"/>
      <color indexed="12"/>
      <name val="ＭＳ Ｐゴシック"/>
      <family val="3"/>
      <charset val="128"/>
    </font>
    <font>
      <sz val="11"/>
      <name val="ＭＳ 明朝"/>
      <family val="1"/>
      <charset val="128"/>
    </font>
    <font>
      <sz val="12"/>
      <name val="ＭＳ 明朝"/>
      <family val="1"/>
      <charset val="128"/>
    </font>
    <font>
      <sz val="10"/>
      <name val="ＭＳ 明朝"/>
      <family val="1"/>
      <charset val="128"/>
    </font>
    <font>
      <sz val="6"/>
      <name val="ＭＳ Ｐゴシック"/>
      <family val="3"/>
      <charset val="128"/>
    </font>
    <font>
      <sz val="9"/>
      <color indexed="8"/>
      <name val="ＭＳ 明朝"/>
      <family val="1"/>
      <charset val="128"/>
    </font>
    <font>
      <sz val="8"/>
      <color indexed="8"/>
      <name val="ＭＳ 明朝"/>
      <family val="1"/>
      <charset val="128"/>
    </font>
    <font>
      <sz val="6"/>
      <name val="ＭＳ Ｐゴシック"/>
      <family val="3"/>
      <charset val="128"/>
    </font>
    <font>
      <sz val="6"/>
      <name val="ＭＳ Ｐゴシック"/>
      <family val="3"/>
      <charset val="128"/>
    </font>
    <font>
      <sz val="8"/>
      <color indexed="8"/>
      <name val="ＭＳ 明朝"/>
      <family val="1"/>
      <charset val="128"/>
    </font>
    <font>
      <sz val="6"/>
      <color indexed="8"/>
      <name val="ＭＳ 明朝"/>
      <family val="1"/>
      <charset val="128"/>
    </font>
    <font>
      <sz val="6"/>
      <name val="ＭＳ Ｐゴシック"/>
      <family val="3"/>
      <charset val="128"/>
    </font>
    <font>
      <sz val="10.5"/>
      <name val="ＭＳ 明朝"/>
      <family val="1"/>
      <charset val="128"/>
    </font>
    <font>
      <sz val="9"/>
      <color indexed="8"/>
      <name val="ＭＳ 明朝"/>
      <family val="1"/>
      <charset val="128"/>
    </font>
    <font>
      <sz val="6"/>
      <color indexed="8"/>
      <name val="ＭＳ 明朝"/>
      <family val="1"/>
      <charset val="128"/>
    </font>
    <font>
      <vertAlign val="subscript"/>
      <sz val="9"/>
      <color indexed="8"/>
      <name val="ＭＳ 明朝"/>
      <family val="1"/>
      <charset val="128"/>
    </font>
    <font>
      <sz val="6"/>
      <name val="ＭＳ Ｐゴシック"/>
      <family val="3"/>
      <charset val="128"/>
    </font>
    <font>
      <sz val="9"/>
      <name val="ＭＳ 明朝"/>
      <family val="1"/>
      <charset val="128"/>
    </font>
    <font>
      <sz val="8"/>
      <name val="ＭＳ 明朝"/>
      <family val="1"/>
      <charset val="128"/>
    </font>
    <font>
      <vertAlign val="superscript"/>
      <sz val="8"/>
      <name val="ＭＳ 明朝"/>
      <family val="1"/>
      <charset val="128"/>
    </font>
    <font>
      <sz val="6"/>
      <name val="ＭＳ 明朝"/>
      <family val="1"/>
      <charset val="128"/>
    </font>
    <font>
      <sz val="7.5"/>
      <name val="ＭＳ 明朝"/>
      <family val="1"/>
      <charset val="128"/>
    </font>
    <font>
      <sz val="9"/>
      <color indexed="81"/>
      <name val="MS P ゴシック"/>
      <family val="3"/>
      <charset val="128"/>
    </font>
    <font>
      <sz val="6"/>
      <name val="ＭＳ Ｐゴシック"/>
      <family val="3"/>
      <charset val="128"/>
    </font>
    <font>
      <b/>
      <u/>
      <sz val="11"/>
      <color indexed="81"/>
      <name val="MS P ゴシック"/>
      <family val="3"/>
      <charset val="128"/>
    </font>
    <font>
      <b/>
      <sz val="11"/>
      <color indexed="8"/>
      <name val="ＭＳ Ｐゴシック"/>
      <family val="3"/>
      <charset val="128"/>
    </font>
    <font>
      <b/>
      <sz val="9"/>
      <color indexed="81"/>
      <name val="MS P ゴシック"/>
      <family val="3"/>
      <charset val="128"/>
    </font>
    <font>
      <sz val="11"/>
      <color indexed="8"/>
      <name val="ＭＳ 明朝"/>
      <family val="1"/>
      <charset val="128"/>
    </font>
    <font>
      <sz val="8"/>
      <color indexed="8"/>
      <name val="ＭＳ 明朝"/>
      <family val="1"/>
      <charset val="128"/>
    </font>
    <font>
      <sz val="7"/>
      <color indexed="8"/>
      <name val="ＭＳ 明朝"/>
      <family val="1"/>
      <charset val="128"/>
    </font>
    <font>
      <sz val="8"/>
      <color indexed="8"/>
      <name val="ＭＳ 明朝"/>
      <family val="1"/>
      <charset val="128"/>
    </font>
    <font>
      <sz val="6"/>
      <color indexed="8"/>
      <name val="ＭＳ 明朝"/>
      <family val="1"/>
      <charset val="128"/>
    </font>
    <font>
      <sz val="5"/>
      <name val="ＭＳ 明朝"/>
      <family val="1"/>
      <charset val="128"/>
    </font>
    <font>
      <sz val="6"/>
      <color indexed="8"/>
      <name val="ＭＳ 明朝"/>
      <family val="1"/>
      <charset val="128"/>
    </font>
    <font>
      <sz val="7"/>
      <color indexed="8"/>
      <name val="ＭＳ 明朝"/>
      <family val="1"/>
      <charset val="128"/>
    </font>
    <font>
      <sz val="8"/>
      <color indexed="8"/>
      <name val="ＭＳ 明朝"/>
      <family val="1"/>
      <charset val="128"/>
    </font>
    <font>
      <sz val="6"/>
      <color indexed="8"/>
      <name val="ＭＳ 明朝"/>
      <family val="1"/>
      <charset val="128"/>
    </font>
    <font>
      <sz val="11"/>
      <color theme="1"/>
      <name val="ＭＳ Ｐゴシック"/>
      <family val="3"/>
      <charset val="128"/>
      <scheme val="minor"/>
    </font>
    <font>
      <b/>
      <sz val="11"/>
      <color theme="1"/>
      <name val="ＭＳ Ｐゴシック"/>
      <family val="3"/>
      <charset val="128"/>
      <scheme val="minor"/>
    </font>
    <font>
      <sz val="11"/>
      <color theme="1"/>
      <name val="ＭＳ 明朝"/>
      <family val="1"/>
      <charset val="128"/>
    </font>
    <font>
      <sz val="10"/>
      <color theme="1"/>
      <name val="ＭＳ 明朝"/>
      <family val="1"/>
      <charset val="128"/>
    </font>
    <font>
      <sz val="12"/>
      <color theme="1"/>
      <name val="ＭＳ 明朝"/>
      <family val="1"/>
      <charset val="128"/>
    </font>
    <font>
      <sz val="8"/>
      <color theme="1"/>
      <name val="ＭＳ 明朝"/>
      <family val="1"/>
      <charset val="128"/>
    </font>
    <font>
      <sz val="9"/>
      <color theme="1"/>
      <name val="ＭＳ 明朝"/>
      <family val="1"/>
      <charset val="128"/>
    </font>
    <font>
      <sz val="14"/>
      <color theme="1"/>
      <name val="ＭＳ 明朝"/>
      <family val="1"/>
      <charset val="128"/>
    </font>
    <font>
      <b/>
      <sz val="14"/>
      <color theme="1"/>
      <name val="ＭＳ 明朝"/>
      <family val="1"/>
      <charset val="128"/>
    </font>
    <font>
      <sz val="11"/>
      <color theme="1"/>
      <name val="ＭＳ Ｐ明朝"/>
      <family val="1"/>
      <charset val="128"/>
    </font>
    <font>
      <sz val="16"/>
      <color theme="1"/>
      <name val="ＭＳ Ｐ明朝"/>
      <family val="1"/>
      <charset val="128"/>
    </font>
    <font>
      <sz val="22"/>
      <color theme="1"/>
      <name val="ＭＳ Ｐゴシック"/>
      <family val="3"/>
      <charset val="128"/>
    </font>
    <font>
      <sz val="22"/>
      <color theme="1"/>
      <name val="ＭＳ 明朝"/>
      <family val="1"/>
      <charset val="128"/>
    </font>
    <font>
      <sz val="16"/>
      <color theme="1"/>
      <name val="ＭＳ 明朝"/>
      <family val="1"/>
      <charset val="128"/>
    </font>
    <font>
      <sz val="12"/>
      <color theme="4" tint="0.39997558519241921"/>
      <name val="ＭＳ 明朝"/>
      <family val="1"/>
      <charset val="128"/>
    </font>
    <font>
      <sz val="12"/>
      <color theme="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sz val="11"/>
      <color theme="1"/>
      <name val="ＭＳ ゴシック"/>
      <family val="3"/>
      <charset val="128"/>
    </font>
    <font>
      <b/>
      <u/>
      <sz val="12"/>
      <color theme="1"/>
      <name val="ＭＳ Ｐゴシック"/>
      <family val="3"/>
      <charset val="128"/>
      <scheme val="minor"/>
    </font>
    <font>
      <b/>
      <u/>
      <sz val="11"/>
      <color theme="1"/>
      <name val="ＭＳ Ｐゴシック"/>
      <family val="3"/>
      <charset val="128"/>
      <scheme val="minor"/>
    </font>
    <font>
      <b/>
      <sz val="12"/>
      <color theme="1"/>
      <name val="ＭＳ Ｐゴシック"/>
      <family val="3"/>
      <charset val="128"/>
      <scheme val="minor"/>
    </font>
    <font>
      <b/>
      <sz val="12"/>
      <name val="ＭＳ Ｐゴシック"/>
      <family val="3"/>
      <charset val="128"/>
      <scheme val="minor"/>
    </font>
    <font>
      <sz val="11"/>
      <color rgb="FFFF0000"/>
      <name val="ＭＳ 明朝"/>
      <family val="1"/>
      <charset val="128"/>
    </font>
    <font>
      <sz val="16"/>
      <color rgb="FFFF0000"/>
      <name val="ＭＳ 明朝"/>
      <family val="1"/>
      <charset val="128"/>
    </font>
    <font>
      <sz val="8"/>
      <color theme="1"/>
      <name val="ＭＳ Ｐゴシック"/>
      <family val="3"/>
      <charset val="128"/>
      <scheme val="minor"/>
    </font>
    <font>
      <sz val="7.5"/>
      <color theme="1"/>
      <name val="ＭＳ 明朝"/>
      <family val="1"/>
      <charset val="128"/>
    </font>
    <font>
      <sz val="10"/>
      <color theme="1"/>
      <name val="ＭＳ Ｐゴシック"/>
      <family val="3"/>
      <charset val="128"/>
      <scheme val="minor"/>
    </font>
    <font>
      <sz val="9"/>
      <color theme="1"/>
      <name val="ＭＳ Ｐゴシック"/>
      <family val="3"/>
      <charset val="128"/>
      <scheme val="minor"/>
    </font>
    <font>
      <sz val="10.5"/>
      <color theme="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CCFFFF"/>
        <bgColor indexed="64"/>
      </patternFill>
    </fill>
    <fill>
      <patternFill patternType="solid">
        <fgColor rgb="FFFFCCFF"/>
        <bgColor indexed="64"/>
      </patternFill>
    </fill>
    <fill>
      <patternFill patternType="solid">
        <fgColor rgb="FF66FF66"/>
        <bgColor indexed="64"/>
      </patternFill>
    </fill>
    <fill>
      <patternFill patternType="solid">
        <fgColor rgb="FFFFFF00"/>
        <bgColor indexed="64"/>
      </patternFill>
    </fill>
  </fills>
  <borders count="10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hair">
        <color indexed="64"/>
      </left>
      <right/>
      <top style="thin">
        <color indexed="64"/>
      </top>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dashed">
        <color indexed="64"/>
      </right>
      <top style="hair">
        <color indexed="64"/>
      </top>
      <bottom style="hair">
        <color indexed="64"/>
      </bottom>
      <diagonal/>
    </border>
    <border>
      <left style="thin">
        <color indexed="64"/>
      </left>
      <right style="dashed">
        <color indexed="64"/>
      </right>
      <top style="thin">
        <color indexed="64"/>
      </top>
      <bottom style="hair">
        <color indexed="64"/>
      </bottom>
      <diagonal/>
    </border>
    <border>
      <left style="thin">
        <color indexed="64"/>
      </left>
      <right style="dashed">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ashed">
        <color indexed="64"/>
      </right>
      <top style="hair">
        <color indexed="64"/>
      </top>
      <bottom/>
      <diagonal/>
    </border>
    <border>
      <left style="thin">
        <color indexed="64"/>
      </left>
      <right style="dashed">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style="hair">
        <color indexed="64"/>
      </left>
      <right/>
      <top/>
      <bottom style="hair">
        <color indexed="64"/>
      </bottom>
      <diagonal/>
    </border>
    <border>
      <left style="medium">
        <color indexed="64"/>
      </left>
      <right/>
      <top/>
      <bottom style="medium">
        <color indexed="64"/>
      </bottom>
      <diagonal/>
    </border>
    <border>
      <left style="thin">
        <color indexed="64"/>
      </left>
      <right style="thin">
        <color indexed="64"/>
      </right>
      <top style="double">
        <color indexed="64"/>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style="dashed">
        <color indexed="64"/>
      </left>
      <right style="hair">
        <color indexed="64"/>
      </right>
      <top style="thin">
        <color indexed="64"/>
      </top>
      <bottom style="hair">
        <color indexed="64"/>
      </bottom>
      <diagonal/>
    </border>
    <border>
      <left style="dashed">
        <color indexed="64"/>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hair">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diagonalUp="1">
      <left style="thin">
        <color indexed="64"/>
      </left>
      <right/>
      <top style="thin">
        <color indexed="64"/>
      </top>
      <bottom style="hair">
        <color indexed="64"/>
      </bottom>
      <diagonal style="dotted">
        <color indexed="64"/>
      </diagonal>
    </border>
    <border diagonalUp="1">
      <left/>
      <right style="hair">
        <color indexed="64"/>
      </right>
      <top style="thin">
        <color indexed="64"/>
      </top>
      <bottom style="hair">
        <color indexed="64"/>
      </bottom>
      <diagonal style="dotted">
        <color indexed="64"/>
      </diagonal>
    </border>
    <border diagonalUp="1">
      <left style="thin">
        <color indexed="64"/>
      </left>
      <right/>
      <top style="thin">
        <color indexed="64"/>
      </top>
      <bottom style="thin">
        <color indexed="64"/>
      </bottom>
      <diagonal style="dotted">
        <color indexed="64"/>
      </diagonal>
    </border>
    <border diagonalUp="1">
      <left/>
      <right style="hair">
        <color indexed="64"/>
      </right>
      <top style="thin">
        <color indexed="64"/>
      </top>
      <bottom style="thin">
        <color indexed="64"/>
      </bottom>
      <diagonal style="dotted">
        <color indexed="64"/>
      </diagonal>
    </border>
    <border>
      <left style="thin">
        <color indexed="64"/>
      </left>
      <right style="hair">
        <color indexed="64"/>
      </right>
      <top style="hair">
        <color indexed="64"/>
      </top>
      <bottom style="thin">
        <color indexed="64"/>
      </bottom>
      <diagonal/>
    </border>
    <border diagonalUp="1">
      <left style="thin">
        <color indexed="64"/>
      </left>
      <right/>
      <top style="thin">
        <color indexed="64"/>
      </top>
      <bottom/>
      <diagonal style="dotted">
        <color indexed="64"/>
      </diagonal>
    </border>
    <border diagonalUp="1">
      <left/>
      <right style="hair">
        <color indexed="64"/>
      </right>
      <top style="thin">
        <color indexed="64"/>
      </top>
      <bottom/>
      <diagonal style="dotted">
        <color indexed="64"/>
      </diagonal>
    </border>
    <border diagonalUp="1">
      <left style="thin">
        <color indexed="64"/>
      </left>
      <right/>
      <top/>
      <bottom style="hair">
        <color indexed="64"/>
      </bottom>
      <diagonal style="dotted">
        <color indexed="64"/>
      </diagonal>
    </border>
    <border diagonalUp="1">
      <left/>
      <right style="hair">
        <color indexed="64"/>
      </right>
      <top/>
      <bottom style="hair">
        <color indexed="64"/>
      </bottom>
      <diagonal style="dotted">
        <color indexed="64"/>
      </diagonal>
    </border>
    <border diagonalUp="1">
      <left style="thin">
        <color indexed="64"/>
      </left>
      <right/>
      <top style="hair">
        <color indexed="64"/>
      </top>
      <bottom style="thin">
        <color indexed="64"/>
      </bottom>
      <diagonal style="dotted">
        <color indexed="64"/>
      </diagonal>
    </border>
    <border diagonalUp="1">
      <left/>
      <right style="hair">
        <color indexed="64"/>
      </right>
      <top style="hair">
        <color indexed="64"/>
      </top>
      <bottom style="thin">
        <color indexed="64"/>
      </bottom>
      <diagonal style="dotted">
        <color indexed="64"/>
      </diagonal>
    </border>
    <border diagonalUp="1">
      <left/>
      <right/>
      <top style="hair">
        <color indexed="64"/>
      </top>
      <bottom style="thin">
        <color indexed="64"/>
      </bottom>
      <diagonal style="dotted">
        <color indexed="64"/>
      </diagonal>
    </border>
    <border diagonalUp="1">
      <left/>
      <right style="thin">
        <color indexed="64"/>
      </right>
      <top style="hair">
        <color indexed="64"/>
      </top>
      <bottom style="thin">
        <color indexed="64"/>
      </bottom>
      <diagonal style="dotted">
        <color indexed="64"/>
      </diagonal>
    </border>
    <border>
      <left style="thin">
        <color indexed="64"/>
      </left>
      <right style="hair">
        <color indexed="64"/>
      </right>
      <top/>
      <bottom/>
      <diagonal/>
    </border>
    <border>
      <left/>
      <right style="hair">
        <color indexed="64"/>
      </right>
      <top/>
      <bottom/>
      <diagonal/>
    </border>
    <border>
      <left style="hair">
        <color indexed="64"/>
      </left>
      <right/>
      <top style="thin">
        <color indexed="64"/>
      </top>
      <bottom style="thin">
        <color indexed="64"/>
      </bottom>
      <diagonal/>
    </border>
  </borders>
  <cellStyleXfs count="3">
    <xf numFmtId="0" fontId="0" fillId="0" borderId="0">
      <alignment vertical="center"/>
    </xf>
    <xf numFmtId="0" fontId="3" fillId="0" borderId="0" applyNumberFormat="0" applyFill="0" applyBorder="0" applyAlignment="0" applyProtection="0">
      <alignment vertical="top"/>
      <protection locked="0"/>
    </xf>
    <xf numFmtId="38" fontId="40" fillId="0" borderId="0" applyFont="0" applyFill="0" applyBorder="0" applyAlignment="0" applyProtection="0">
      <alignment vertical="center"/>
    </xf>
  </cellStyleXfs>
  <cellXfs count="1493">
    <xf numFmtId="0" fontId="0" fillId="0" borderId="0" xfId="0">
      <alignment vertical="center"/>
    </xf>
    <xf numFmtId="0" fontId="42" fillId="0" borderId="0" xfId="0" applyFont="1">
      <alignment vertical="center"/>
    </xf>
    <xf numFmtId="0" fontId="43" fillId="0" borderId="0" xfId="0" applyFont="1">
      <alignment vertical="center"/>
    </xf>
    <xf numFmtId="0" fontId="42" fillId="0" borderId="0" xfId="0" applyFont="1" applyBorder="1">
      <alignment vertical="center"/>
    </xf>
    <xf numFmtId="0" fontId="43" fillId="0" borderId="0" xfId="0" applyFont="1" applyBorder="1">
      <alignment vertical="center"/>
    </xf>
    <xf numFmtId="0" fontId="44" fillId="0" borderId="0" xfId="0" applyFont="1" applyAlignment="1">
      <alignment vertical="center"/>
    </xf>
    <xf numFmtId="0" fontId="44" fillId="0" borderId="0" xfId="0" applyFont="1">
      <alignment vertical="center"/>
    </xf>
    <xf numFmtId="0" fontId="44" fillId="0" borderId="1" xfId="0" applyFont="1" applyBorder="1">
      <alignment vertical="center"/>
    </xf>
    <xf numFmtId="0" fontId="44" fillId="0" borderId="2" xfId="0" applyFont="1" applyBorder="1">
      <alignment vertical="center"/>
    </xf>
    <xf numFmtId="0" fontId="44" fillId="0" borderId="3" xfId="0" applyFont="1" applyBorder="1">
      <alignment vertical="center"/>
    </xf>
    <xf numFmtId="0" fontId="44" fillId="0" borderId="4" xfId="0" applyFont="1" applyBorder="1">
      <alignment vertical="center"/>
    </xf>
    <xf numFmtId="0" fontId="44" fillId="0" borderId="0" xfId="0" applyFont="1" applyBorder="1">
      <alignment vertical="center"/>
    </xf>
    <xf numFmtId="0" fontId="44" fillId="0" borderId="5" xfId="0" applyFont="1" applyBorder="1">
      <alignment vertical="center"/>
    </xf>
    <xf numFmtId="0" fontId="44" fillId="0" borderId="6" xfId="0" applyFont="1" applyBorder="1">
      <alignment vertical="center"/>
    </xf>
    <xf numFmtId="0" fontId="44" fillId="0" borderId="7" xfId="0" applyFont="1" applyBorder="1">
      <alignment vertical="center"/>
    </xf>
    <xf numFmtId="0" fontId="42" fillId="0" borderId="3" xfId="0" applyFont="1" applyBorder="1">
      <alignment vertical="center"/>
    </xf>
    <xf numFmtId="0" fontId="42" fillId="0" borderId="8" xfId="0" applyFont="1" applyBorder="1">
      <alignment vertical="center"/>
    </xf>
    <xf numFmtId="0" fontId="42" fillId="0" borderId="5" xfId="0" applyFont="1" applyBorder="1">
      <alignment vertical="center"/>
    </xf>
    <xf numFmtId="0" fontId="42" fillId="0" borderId="4" xfId="0" applyFont="1" applyBorder="1">
      <alignment vertical="center"/>
    </xf>
    <xf numFmtId="0" fontId="44" fillId="0" borderId="0" xfId="0" applyFont="1" applyBorder="1" applyAlignment="1">
      <alignment horizontal="right" vertical="center"/>
    </xf>
    <xf numFmtId="0" fontId="44" fillId="0" borderId="0" xfId="0" applyFont="1" applyBorder="1" applyAlignment="1">
      <alignment horizontal="left" vertical="center"/>
    </xf>
    <xf numFmtId="0" fontId="44" fillId="0" borderId="5" xfId="0" applyFont="1" applyBorder="1" applyAlignment="1">
      <alignment horizontal="left" vertical="center"/>
    </xf>
    <xf numFmtId="0" fontId="44" fillId="0" borderId="3" xfId="0" applyFont="1" applyBorder="1" applyAlignment="1">
      <alignment vertical="center"/>
    </xf>
    <xf numFmtId="0" fontId="44" fillId="0" borderId="0" xfId="0" applyFont="1" applyFill="1" applyBorder="1" applyAlignment="1" applyProtection="1">
      <alignment horizontal="center" vertical="center"/>
    </xf>
    <xf numFmtId="0" fontId="44" fillId="0" borderId="0" xfId="0" applyFont="1" applyFill="1" applyBorder="1" applyAlignment="1" applyProtection="1">
      <alignment vertical="center"/>
    </xf>
    <xf numFmtId="0" fontId="44" fillId="0" borderId="0" xfId="0" applyFont="1" applyBorder="1" applyAlignment="1">
      <alignment horizontal="distributed" vertical="center" shrinkToFit="1"/>
    </xf>
    <xf numFmtId="0" fontId="45" fillId="2" borderId="9" xfId="0" applyFont="1" applyFill="1" applyBorder="1" applyAlignment="1">
      <alignment horizontal="center" vertical="center" shrinkToFit="1"/>
    </xf>
    <xf numFmtId="0" fontId="0" fillId="0" borderId="3" xfId="0" applyBorder="1" applyAlignment="1">
      <alignment vertical="center"/>
    </xf>
    <xf numFmtId="0" fontId="0" fillId="0" borderId="8" xfId="0" applyBorder="1" applyAlignment="1">
      <alignment vertical="center"/>
    </xf>
    <xf numFmtId="0" fontId="42" fillId="2" borderId="0" xfId="0" applyFont="1" applyFill="1">
      <alignment vertical="center"/>
    </xf>
    <xf numFmtId="0" fontId="42" fillId="2" borderId="0" xfId="0" applyFont="1" applyFill="1" applyAlignment="1">
      <alignment horizontal="center" vertical="center"/>
    </xf>
    <xf numFmtId="0" fontId="44" fillId="0" borderId="10" xfId="0" applyFont="1" applyBorder="1" applyAlignment="1">
      <alignment horizontal="center" vertical="center"/>
    </xf>
    <xf numFmtId="0" fontId="44" fillId="0" borderId="3" xfId="0" applyFont="1" applyBorder="1" applyAlignment="1">
      <alignment horizontal="center" vertical="center"/>
    </xf>
    <xf numFmtId="0" fontId="44" fillId="0" borderId="0" xfId="0" applyFont="1" applyBorder="1" applyAlignment="1">
      <alignment horizontal="center" vertical="center"/>
    </xf>
    <xf numFmtId="0" fontId="44" fillId="0" borderId="0" xfId="0" applyFont="1" applyBorder="1" applyAlignment="1">
      <alignment horizontal="distributed" vertical="center" indent="1"/>
    </xf>
    <xf numFmtId="0" fontId="44" fillId="0" borderId="0" xfId="0" applyFont="1" applyBorder="1" applyAlignment="1">
      <alignment horizontal="distributed" vertical="center" wrapText="1" indent="1"/>
    </xf>
    <xf numFmtId="0" fontId="44" fillId="0" borderId="0" xfId="0" applyFont="1" applyBorder="1" applyAlignment="1">
      <alignment horizontal="center" vertical="center" shrinkToFit="1"/>
    </xf>
    <xf numFmtId="0" fontId="46" fillId="0" borderId="0" xfId="0" applyFont="1" applyBorder="1" applyAlignment="1">
      <alignment horizontal="center" vertical="center" shrinkToFit="1"/>
    </xf>
    <xf numFmtId="0" fontId="44" fillId="0" borderId="0" xfId="0" applyFont="1" applyBorder="1" applyAlignment="1">
      <alignment horizontal="left" vertical="center" indent="1"/>
    </xf>
    <xf numFmtId="0" fontId="0" fillId="0" borderId="0" xfId="0" applyBorder="1">
      <alignment vertical="center"/>
    </xf>
    <xf numFmtId="0" fontId="44" fillId="2" borderId="0" xfId="0" applyFont="1" applyFill="1">
      <alignment vertical="center"/>
    </xf>
    <xf numFmtId="0" fontId="43" fillId="2" borderId="0" xfId="0" applyFont="1" applyFill="1">
      <alignment vertical="center"/>
    </xf>
    <xf numFmtId="0" fontId="45" fillId="2" borderId="0" xfId="0" applyFont="1" applyFill="1">
      <alignment vertical="center"/>
    </xf>
    <xf numFmtId="0" fontId="45" fillId="2" borderId="0" xfId="0" applyFont="1" applyFill="1" applyAlignment="1">
      <alignment horizontal="center" vertical="center"/>
    </xf>
    <xf numFmtId="0" fontId="46" fillId="2" borderId="11" xfId="0" applyFont="1" applyFill="1" applyBorder="1" applyAlignment="1">
      <alignment horizontal="center" vertical="center"/>
    </xf>
    <xf numFmtId="0" fontId="45" fillId="2" borderId="12" xfId="0" applyFont="1" applyFill="1" applyBorder="1" applyAlignment="1">
      <alignment horizontal="center" vertical="center"/>
    </xf>
    <xf numFmtId="0" fontId="45" fillId="2" borderId="13" xfId="0" applyFont="1" applyFill="1" applyBorder="1" applyAlignment="1">
      <alignment horizontal="center" vertical="center" shrinkToFit="1"/>
    </xf>
    <xf numFmtId="0" fontId="42" fillId="2" borderId="0" xfId="0" applyFont="1" applyFill="1" applyBorder="1" applyAlignment="1">
      <alignment horizontal="center" vertical="center" shrinkToFit="1"/>
    </xf>
    <xf numFmtId="0" fontId="45" fillId="2" borderId="14" xfId="0" applyFont="1" applyFill="1" applyBorder="1" applyAlignment="1">
      <alignment horizontal="center" vertical="center" shrinkToFit="1"/>
    </xf>
    <xf numFmtId="182" fontId="45" fillId="2" borderId="15" xfId="2" applyNumberFormat="1" applyFont="1" applyFill="1" applyBorder="1" applyAlignment="1">
      <alignment horizontal="center" vertical="center" shrinkToFit="1"/>
    </xf>
    <xf numFmtId="0" fontId="43" fillId="2" borderId="16" xfId="0" applyFont="1" applyFill="1" applyBorder="1" applyAlignment="1">
      <alignment horizontal="center" vertical="center" shrinkToFit="1"/>
    </xf>
    <xf numFmtId="193" fontId="43" fillId="2" borderId="17" xfId="2" applyNumberFormat="1" applyFont="1" applyFill="1" applyBorder="1" applyAlignment="1">
      <alignment horizontal="center" vertical="center" shrinkToFit="1"/>
    </xf>
    <xf numFmtId="0" fontId="42" fillId="2" borderId="0" xfId="0" applyNumberFormat="1" applyFont="1" applyFill="1" applyBorder="1" applyAlignment="1">
      <alignment horizontal="center" vertical="center" shrinkToFit="1"/>
    </xf>
    <xf numFmtId="0" fontId="42" fillId="2" borderId="0" xfId="2" applyNumberFormat="1" applyFont="1" applyFill="1" applyBorder="1" applyAlignment="1">
      <alignment horizontal="center" vertical="center" shrinkToFit="1"/>
    </xf>
    <xf numFmtId="0" fontId="43" fillId="2" borderId="0" xfId="2" applyNumberFormat="1" applyFont="1" applyFill="1" applyBorder="1" applyAlignment="1">
      <alignment vertical="center" shrinkToFit="1"/>
    </xf>
    <xf numFmtId="0" fontId="43" fillId="2" borderId="16" xfId="2" applyNumberFormat="1" applyFont="1" applyFill="1" applyBorder="1" applyAlignment="1">
      <alignment horizontal="center" vertical="center" shrinkToFit="1"/>
    </xf>
    <xf numFmtId="0" fontId="45" fillId="2" borderId="0" xfId="2" applyNumberFormat="1" applyFont="1" applyFill="1" applyBorder="1" applyAlignment="1">
      <alignment horizontal="center" vertical="center" shrinkToFit="1"/>
    </xf>
    <xf numFmtId="0" fontId="42" fillId="2" borderId="0" xfId="2" applyNumberFormat="1" applyFont="1" applyFill="1" applyBorder="1" applyAlignment="1">
      <alignment vertical="center" shrinkToFit="1"/>
    </xf>
    <xf numFmtId="0" fontId="44" fillId="0" borderId="0" xfId="0" applyFont="1" applyBorder="1" applyAlignment="1">
      <alignment horizontal="distributed" vertical="center" indent="1"/>
    </xf>
    <xf numFmtId="0" fontId="44" fillId="0" borderId="5" xfId="0" applyFont="1" applyBorder="1" applyAlignment="1">
      <alignment horizontal="center" vertical="center"/>
    </xf>
    <xf numFmtId="0" fontId="44" fillId="0" borderId="3" xfId="0" applyFont="1" applyBorder="1" applyAlignment="1">
      <alignment horizontal="center" vertical="center"/>
    </xf>
    <xf numFmtId="0" fontId="44" fillId="0" borderId="4" xfId="0" applyFont="1" applyBorder="1" applyAlignment="1">
      <alignment horizontal="center" vertical="center"/>
    </xf>
    <xf numFmtId="0" fontId="44" fillId="0" borderId="0" xfId="0" applyFont="1" applyBorder="1" applyAlignment="1">
      <alignment horizontal="center" vertical="center"/>
    </xf>
    <xf numFmtId="0" fontId="44" fillId="0" borderId="2" xfId="0" applyFont="1" applyBorder="1" applyAlignment="1">
      <alignment horizontal="right" vertical="center"/>
    </xf>
    <xf numFmtId="0" fontId="44" fillId="0" borderId="8" xfId="0" applyFont="1" applyBorder="1" applyAlignment="1">
      <alignment vertical="center"/>
    </xf>
    <xf numFmtId="0" fontId="42" fillId="0" borderId="0" xfId="0" applyFont="1" applyAlignment="1"/>
    <xf numFmtId="0" fontId="47" fillId="0" borderId="0" xfId="0" applyFont="1" applyAlignment="1">
      <alignment horizontal="center" vertical="center"/>
    </xf>
    <xf numFmtId="0" fontId="44" fillId="0" borderId="0" xfId="0" applyFont="1" applyBorder="1" applyAlignment="1">
      <alignment horizontal="distributed" vertical="center" indent="1"/>
    </xf>
    <xf numFmtId="0" fontId="44" fillId="0" borderId="0" xfId="0" applyFont="1" applyBorder="1" applyAlignment="1">
      <alignment horizontal="center" vertical="center"/>
    </xf>
    <xf numFmtId="0" fontId="44" fillId="0" borderId="18" xfId="0" applyFont="1" applyBorder="1" applyAlignment="1">
      <alignment horizontal="center" vertical="center"/>
    </xf>
    <xf numFmtId="0" fontId="42" fillId="0" borderId="3" xfId="0" applyFont="1" applyBorder="1" applyAlignment="1">
      <alignment vertical="center"/>
    </xf>
    <xf numFmtId="0" fontId="43" fillId="2" borderId="0" xfId="0" applyFont="1" applyFill="1" applyAlignment="1">
      <alignment horizontal="left" vertical="center"/>
    </xf>
    <xf numFmtId="0" fontId="43" fillId="2" borderId="0" xfId="0" applyFont="1" applyFill="1" applyAlignment="1">
      <alignment horizontal="right" vertical="center"/>
    </xf>
    <xf numFmtId="0" fontId="42" fillId="2" borderId="0" xfId="0" applyFont="1" applyFill="1" applyBorder="1" applyAlignment="1">
      <alignment horizontal="left" vertical="top"/>
    </xf>
    <xf numFmtId="193" fontId="48" fillId="2" borderId="0" xfId="0" applyNumberFormat="1" applyFont="1" applyFill="1" applyBorder="1" applyAlignment="1">
      <alignment horizontal="center" vertical="center" shrinkToFit="1"/>
    </xf>
    <xf numFmtId="0" fontId="44" fillId="0" borderId="10" xfId="0" applyFont="1" applyBorder="1" applyAlignment="1">
      <alignment horizontal="center" vertical="center"/>
    </xf>
    <xf numFmtId="0" fontId="49" fillId="0" borderId="0" xfId="0" applyFont="1" applyProtection="1">
      <alignment vertical="center"/>
    </xf>
    <xf numFmtId="0" fontId="49" fillId="0" borderId="0" xfId="0" applyFont="1" applyFill="1" applyProtection="1">
      <alignment vertical="center"/>
    </xf>
    <xf numFmtId="0" fontId="50" fillId="0" borderId="0" xfId="0" applyFont="1" applyFill="1" applyAlignment="1" applyProtection="1">
      <alignment horizontal="right" vertical="center"/>
    </xf>
    <xf numFmtId="0" fontId="51" fillId="0" borderId="0" xfId="0" applyFont="1" applyFill="1" applyBorder="1" applyAlignment="1" applyProtection="1">
      <alignment horizontal="center" vertical="center"/>
    </xf>
    <xf numFmtId="0" fontId="42" fillId="0" borderId="19" xfId="0" applyFont="1" applyFill="1" applyBorder="1" applyProtection="1">
      <alignment vertical="center"/>
    </xf>
    <xf numFmtId="0" fontId="52" fillId="0" borderId="20" xfId="0" applyFont="1" applyFill="1" applyBorder="1" applyAlignment="1" applyProtection="1">
      <alignment horizontal="center" vertical="center"/>
    </xf>
    <xf numFmtId="0" fontId="42" fillId="0" borderId="20" xfId="0" applyFont="1" applyFill="1" applyBorder="1" applyProtection="1">
      <alignment vertical="center"/>
    </xf>
    <xf numFmtId="0" fontId="53" fillId="0" borderId="20" xfId="0" applyFont="1" applyFill="1" applyBorder="1" applyAlignment="1" applyProtection="1">
      <alignment horizontal="right" vertical="center"/>
    </xf>
    <xf numFmtId="0" fontId="42" fillId="0" borderId="21" xfId="0" applyFont="1" applyFill="1" applyBorder="1" applyProtection="1">
      <alignment vertical="center"/>
    </xf>
    <xf numFmtId="0" fontId="42" fillId="0" borderId="0" xfId="0" applyFont="1" applyFill="1" applyProtection="1">
      <alignment vertical="center"/>
    </xf>
    <xf numFmtId="0" fontId="42" fillId="0" borderId="0" xfId="0" applyFont="1" applyProtection="1">
      <alignment vertical="center"/>
    </xf>
    <xf numFmtId="0" fontId="42" fillId="0" borderId="22" xfId="0" applyFont="1" applyFill="1" applyBorder="1" applyAlignment="1" applyProtection="1">
      <alignment horizontal="right" vertical="center"/>
    </xf>
    <xf numFmtId="0" fontId="42" fillId="0" borderId="0" xfId="0" applyFont="1" applyFill="1" applyBorder="1" applyProtection="1">
      <alignment vertical="center"/>
    </xf>
    <xf numFmtId="0" fontId="53" fillId="0" borderId="0" xfId="0" applyFont="1" applyFill="1" applyBorder="1" applyAlignment="1" applyProtection="1">
      <alignment horizontal="right" vertical="center"/>
    </xf>
    <xf numFmtId="0" fontId="42" fillId="0" borderId="23" xfId="0" applyFont="1" applyFill="1" applyBorder="1" applyProtection="1">
      <alignment vertical="center"/>
    </xf>
    <xf numFmtId="0" fontId="42" fillId="3" borderId="10" xfId="0" applyFont="1" applyFill="1" applyBorder="1" applyProtection="1">
      <alignment vertical="center"/>
    </xf>
    <xf numFmtId="0" fontId="42" fillId="0" borderId="22" xfId="0" applyFont="1" applyFill="1" applyBorder="1" applyProtection="1">
      <alignment vertical="center"/>
    </xf>
    <xf numFmtId="0" fontId="54" fillId="4" borderId="10" xfId="0" applyFont="1" applyFill="1" applyBorder="1" applyAlignment="1" applyProtection="1">
      <alignment vertical="center"/>
    </xf>
    <xf numFmtId="0" fontId="42" fillId="5" borderId="10" xfId="0" applyFont="1" applyFill="1" applyBorder="1" applyProtection="1">
      <alignment vertical="center"/>
    </xf>
    <xf numFmtId="0" fontId="42" fillId="0" borderId="24" xfId="0" applyFont="1" applyFill="1" applyBorder="1" applyProtection="1">
      <alignment vertical="center"/>
    </xf>
    <xf numFmtId="0" fontId="53" fillId="0" borderId="24" xfId="0" applyFont="1" applyFill="1" applyBorder="1" applyAlignment="1" applyProtection="1">
      <alignment horizontal="right" vertical="center"/>
    </xf>
    <xf numFmtId="0" fontId="42" fillId="0" borderId="25" xfId="0" applyFont="1" applyFill="1" applyBorder="1" applyProtection="1">
      <alignment vertical="center"/>
    </xf>
    <xf numFmtId="0" fontId="42" fillId="0" borderId="0" xfId="0" applyFont="1" applyFill="1" applyBorder="1" applyAlignment="1" applyProtection="1">
      <alignment horizontal="right" vertical="center"/>
    </xf>
    <xf numFmtId="0" fontId="52" fillId="0" borderId="0" xfId="0" applyFont="1" applyFill="1" applyBorder="1" applyAlignment="1" applyProtection="1">
      <alignment horizontal="center" vertical="center"/>
    </xf>
    <xf numFmtId="0" fontId="42" fillId="0" borderId="0" xfId="0" applyFont="1" applyFill="1" applyAlignment="1" applyProtection="1">
      <alignment horizontal="distributed" vertical="center" indent="1"/>
    </xf>
    <xf numFmtId="0" fontId="42" fillId="0" borderId="0" xfId="0" applyFont="1" applyFill="1" applyAlignment="1" applyProtection="1">
      <alignment horizontal="right" vertical="center"/>
    </xf>
    <xf numFmtId="0" fontId="42" fillId="0" borderId="0" xfId="0" applyFont="1" applyFill="1" applyBorder="1" applyAlignment="1" applyProtection="1">
      <alignment horizontal="center" vertical="center"/>
    </xf>
    <xf numFmtId="0" fontId="42" fillId="0" borderId="0" xfId="0" applyFont="1" applyFill="1" applyAlignment="1" applyProtection="1">
      <alignment horizontal="distributed" vertical="center"/>
    </xf>
    <xf numFmtId="0" fontId="42" fillId="0" borderId="0" xfId="0" applyFont="1" applyFill="1" applyAlignment="1" applyProtection="1">
      <alignment vertical="center"/>
    </xf>
    <xf numFmtId="0" fontId="42" fillId="0" borderId="5" xfId="0" applyFont="1" applyFill="1" applyBorder="1" applyAlignment="1" applyProtection="1">
      <alignment vertical="center"/>
    </xf>
    <xf numFmtId="0" fontId="42" fillId="3" borderId="10" xfId="0" applyFont="1" applyFill="1" applyBorder="1" applyAlignment="1" applyProtection="1">
      <alignment horizontal="center" vertical="center"/>
      <protection locked="0"/>
    </xf>
    <xf numFmtId="0" fontId="42" fillId="0" borderId="0" xfId="0" applyFont="1" applyFill="1" applyBorder="1" applyAlignment="1" applyProtection="1">
      <alignment horizontal="left" vertical="center"/>
    </xf>
    <xf numFmtId="0" fontId="45" fillId="0" borderId="0" xfId="0" applyFont="1" applyFill="1" applyAlignment="1" applyProtection="1">
      <alignment horizontal="distributed" vertical="center" indent="1"/>
    </xf>
    <xf numFmtId="0" fontId="42" fillId="0" borderId="0" xfId="0" applyFont="1" applyFill="1" applyAlignment="1" applyProtection="1">
      <alignment horizontal="center" vertical="center"/>
    </xf>
    <xf numFmtId="0" fontId="42" fillId="0" borderId="0" xfId="0" applyFont="1" applyFill="1" applyBorder="1" applyAlignment="1" applyProtection="1">
      <alignment vertical="center"/>
    </xf>
    <xf numFmtId="0" fontId="42" fillId="0" borderId="0" xfId="0" applyFont="1" applyFill="1" applyBorder="1" applyAlignment="1" applyProtection="1">
      <alignment horizontal="distributed" vertical="center" indent="1"/>
    </xf>
    <xf numFmtId="0" fontId="42" fillId="0" borderId="0" xfId="0" applyFont="1" applyFill="1" applyBorder="1" applyAlignment="1" applyProtection="1">
      <alignment horizontal="left" vertical="center" shrinkToFit="1"/>
    </xf>
    <xf numFmtId="0" fontId="42" fillId="0" borderId="17" xfId="0" applyFont="1" applyFill="1" applyBorder="1" applyAlignment="1" applyProtection="1">
      <alignment vertical="center"/>
    </xf>
    <xf numFmtId="0" fontId="45" fillId="0" borderId="0" xfId="0" applyFont="1" applyFill="1" applyAlignment="1" applyProtection="1">
      <alignment horizontal="distributed" vertical="center" wrapText="1"/>
    </xf>
    <xf numFmtId="0" fontId="42" fillId="0" borderId="0" xfId="0" applyFont="1" applyFill="1" applyAlignment="1" applyProtection="1">
      <alignment horizontal="left" vertical="center"/>
    </xf>
    <xf numFmtId="0" fontId="42" fillId="0" borderId="10" xfId="0" applyFont="1" applyFill="1" applyBorder="1" applyAlignment="1" applyProtection="1">
      <alignment horizontal="center" vertical="center"/>
    </xf>
    <xf numFmtId="0" fontId="49" fillId="0" borderId="0" xfId="0" applyFont="1" applyFill="1" applyAlignment="1" applyProtection="1">
      <alignment horizontal="distributed" vertical="center" indent="1"/>
    </xf>
    <xf numFmtId="0" fontId="49" fillId="0" borderId="0" xfId="0" applyFont="1" applyFill="1" applyBorder="1" applyAlignment="1" applyProtection="1">
      <alignment horizontal="left" vertical="center"/>
    </xf>
    <xf numFmtId="0" fontId="49" fillId="0" borderId="0" xfId="0" applyFont="1" applyFill="1" applyAlignment="1" applyProtection="1">
      <alignment horizontal="left" vertical="center"/>
    </xf>
    <xf numFmtId="0" fontId="49" fillId="0" borderId="0" xfId="0" applyFont="1" applyFill="1" applyAlignment="1" applyProtection="1">
      <alignment horizontal="center" vertical="center"/>
    </xf>
    <xf numFmtId="0" fontId="0" fillId="0" borderId="0" xfId="0" applyAlignment="1">
      <alignment horizontal="center" vertical="center"/>
    </xf>
    <xf numFmtId="0" fontId="45" fillId="2" borderId="26" xfId="0" applyFont="1" applyFill="1" applyBorder="1" applyAlignment="1">
      <alignment horizontal="center" vertical="center"/>
    </xf>
    <xf numFmtId="0" fontId="42" fillId="2" borderId="0" xfId="0" applyFont="1" applyFill="1" applyBorder="1" applyAlignment="1">
      <alignment horizontal="center" vertical="center"/>
    </xf>
    <xf numFmtId="38" fontId="43" fillId="2" borderId="17" xfId="2" applyFont="1" applyFill="1" applyBorder="1" applyAlignment="1">
      <alignment horizontal="center" vertical="center" shrinkToFit="1"/>
    </xf>
    <xf numFmtId="0" fontId="42" fillId="2" borderId="0" xfId="0" applyFont="1" applyFill="1" applyBorder="1" applyAlignment="1">
      <alignment vertical="center"/>
    </xf>
    <xf numFmtId="195" fontId="42" fillId="2" borderId="17" xfId="2" applyNumberFormat="1" applyFont="1" applyFill="1" applyBorder="1" applyAlignment="1">
      <alignment vertical="center" shrinkToFit="1"/>
    </xf>
    <xf numFmtId="195" fontId="42" fillId="2" borderId="27" xfId="2" applyNumberFormat="1" applyFont="1" applyFill="1" applyBorder="1" applyAlignment="1">
      <alignment vertical="center" shrinkToFit="1"/>
    </xf>
    <xf numFmtId="0" fontId="42" fillId="2" borderId="0" xfId="0" applyFont="1" applyFill="1" applyAlignment="1">
      <alignment horizontal="left" vertical="center"/>
    </xf>
    <xf numFmtId="0" fontId="42" fillId="2" borderId="0" xfId="0" applyFont="1" applyFill="1" applyAlignment="1">
      <alignment horizontal="right" vertical="center"/>
    </xf>
    <xf numFmtId="0" fontId="0" fillId="2" borderId="0" xfId="0" applyFill="1">
      <alignment vertical="center"/>
    </xf>
    <xf numFmtId="0" fontId="44" fillId="0" borderId="0" xfId="0" applyFont="1" applyBorder="1" applyAlignment="1">
      <alignment horizontal="right" vertical="center" shrinkToFit="1"/>
    </xf>
    <xf numFmtId="0" fontId="44" fillId="0" borderId="0" xfId="0" applyFont="1" applyBorder="1" applyAlignment="1">
      <alignment vertical="center" shrinkToFit="1"/>
    </xf>
    <xf numFmtId="0" fontId="42" fillId="0" borderId="0" xfId="0" applyFont="1" applyBorder="1" applyAlignment="1">
      <alignment vertical="center" shrinkToFit="1"/>
    </xf>
    <xf numFmtId="0" fontId="44" fillId="0" borderId="2" xfId="0" applyFont="1" applyBorder="1" applyAlignment="1">
      <alignment horizontal="right" vertical="center" shrinkToFit="1"/>
    </xf>
    <xf numFmtId="0" fontId="44" fillId="0" borderId="3" xfId="0" applyFont="1" applyBorder="1" applyAlignment="1">
      <alignment vertical="center" shrinkToFit="1"/>
    </xf>
    <xf numFmtId="0" fontId="44" fillId="0" borderId="3" xfId="0" applyFont="1" applyBorder="1" applyAlignment="1">
      <alignment horizontal="center" vertical="center" shrinkToFit="1"/>
    </xf>
    <xf numFmtId="0" fontId="44" fillId="0" borderId="8" xfId="0" applyFont="1" applyBorder="1" applyAlignment="1">
      <alignment vertical="center" shrinkToFit="1"/>
    </xf>
    <xf numFmtId="0" fontId="42" fillId="6" borderId="0" xfId="0" applyFont="1" applyFill="1">
      <alignment vertical="center"/>
    </xf>
    <xf numFmtId="0" fontId="42" fillId="6" borderId="0" xfId="0" applyFont="1" applyFill="1" applyAlignment="1"/>
    <xf numFmtId="0" fontId="43" fillId="6" borderId="0" xfId="0" applyFont="1" applyFill="1">
      <alignment vertical="center"/>
    </xf>
    <xf numFmtId="0" fontId="44" fillId="6" borderId="0" xfId="0" applyFont="1" applyFill="1">
      <alignment vertical="center"/>
    </xf>
    <xf numFmtId="0" fontId="42" fillId="6" borderId="0" xfId="0" applyFont="1" applyFill="1" applyBorder="1">
      <alignment vertical="center"/>
    </xf>
    <xf numFmtId="0" fontId="53" fillId="6" borderId="0" xfId="0" applyFont="1" applyFill="1" applyBorder="1" applyAlignment="1">
      <alignment horizontal="center" vertical="center"/>
    </xf>
    <xf numFmtId="0" fontId="53" fillId="6" borderId="0" xfId="0" applyFont="1" applyFill="1">
      <alignment vertical="center"/>
    </xf>
    <xf numFmtId="0" fontId="44" fillId="6" borderId="0" xfId="0" applyFont="1" applyFill="1" applyAlignment="1">
      <alignment vertical="distributed"/>
    </xf>
    <xf numFmtId="0" fontId="44" fillId="6" borderId="0" xfId="0" applyFont="1" applyFill="1" applyBorder="1" applyAlignment="1">
      <alignment horizontal="center" vertical="center"/>
    </xf>
    <xf numFmtId="0" fontId="44" fillId="6" borderId="0" xfId="0" applyFont="1" applyFill="1" applyAlignment="1">
      <alignment horizontal="center" vertical="center"/>
    </xf>
    <xf numFmtId="0" fontId="44" fillId="6" borderId="0" xfId="0" applyFont="1" applyFill="1" applyBorder="1">
      <alignment vertical="center"/>
    </xf>
    <xf numFmtId="0" fontId="44" fillId="6" borderId="0" xfId="0" applyFont="1" applyFill="1" applyBorder="1" applyAlignment="1">
      <alignment horizontal="left" vertical="center"/>
    </xf>
    <xf numFmtId="0" fontId="44" fillId="6" borderId="0" xfId="0" applyFont="1" applyFill="1" applyAlignment="1">
      <alignment vertical="center"/>
    </xf>
    <xf numFmtId="0" fontId="44" fillId="6" borderId="0" xfId="0" applyFont="1" applyFill="1" applyBorder="1" applyAlignment="1">
      <alignment horizontal="center" vertical="distributed"/>
    </xf>
    <xf numFmtId="0" fontId="44" fillId="6" borderId="0" xfId="0" applyFont="1" applyFill="1" applyBorder="1" applyAlignment="1">
      <alignment horizontal="left" vertical="distributed"/>
    </xf>
    <xf numFmtId="0" fontId="0" fillId="6" borderId="0" xfId="0" applyFill="1" applyBorder="1" applyAlignment="1"/>
    <xf numFmtId="0" fontId="44" fillId="6" borderId="0" xfId="0" applyFont="1" applyFill="1" applyAlignment="1"/>
    <xf numFmtId="0" fontId="0" fillId="6" borderId="0" xfId="0" applyFill="1" applyBorder="1">
      <alignment vertical="center"/>
    </xf>
    <xf numFmtId="0" fontId="0" fillId="6" borderId="0" xfId="0" applyFill="1">
      <alignment vertical="center"/>
    </xf>
    <xf numFmtId="0" fontId="45" fillId="6" borderId="0" xfId="0" applyFont="1" applyFill="1">
      <alignment vertical="center"/>
    </xf>
    <xf numFmtId="0" fontId="45" fillId="6" borderId="0" xfId="0" applyFont="1" applyFill="1" applyAlignment="1">
      <alignment horizontal="center" vertical="center"/>
    </xf>
    <xf numFmtId="0" fontId="43" fillId="6" borderId="0" xfId="0" applyFont="1" applyFill="1" applyAlignment="1">
      <alignment horizontal="center" vertical="center"/>
    </xf>
    <xf numFmtId="0" fontId="42" fillId="6" borderId="0" xfId="0" applyFont="1" applyFill="1" applyAlignment="1">
      <alignment horizontal="center" vertical="center"/>
    </xf>
    <xf numFmtId="0" fontId="42" fillId="6" borderId="0" xfId="0" applyFont="1" applyFill="1" applyBorder="1" applyAlignment="1">
      <alignment horizontal="left" vertical="top"/>
    </xf>
    <xf numFmtId="0" fontId="49" fillId="6" borderId="0" xfId="0" applyFont="1" applyFill="1" applyProtection="1">
      <alignment vertical="center"/>
    </xf>
    <xf numFmtId="0" fontId="42" fillId="6" borderId="0" xfId="0" applyFont="1" applyFill="1" applyProtection="1">
      <alignment vertical="center"/>
    </xf>
    <xf numFmtId="0" fontId="42" fillId="6" borderId="0" xfId="0" applyFont="1" applyFill="1" applyAlignment="1" applyProtection="1">
      <alignment horizontal="distributed" vertical="center"/>
    </xf>
    <xf numFmtId="0" fontId="49" fillId="6" borderId="0" xfId="0" applyFont="1" applyFill="1" applyAlignment="1" applyProtection="1">
      <alignment horizontal="distributed" vertical="center" indent="1"/>
    </xf>
    <xf numFmtId="0" fontId="42" fillId="6" borderId="2" xfId="0" applyFont="1" applyFill="1" applyBorder="1" applyAlignment="1" applyProtection="1">
      <alignment vertical="center"/>
    </xf>
    <xf numFmtId="0" fontId="42" fillId="6" borderId="3" xfId="0" applyFont="1" applyFill="1" applyBorder="1" applyAlignment="1" applyProtection="1">
      <alignment vertical="center"/>
    </xf>
    <xf numFmtId="0" fontId="42" fillId="6" borderId="8" xfId="0" applyFont="1" applyFill="1" applyBorder="1" applyAlignment="1" applyProtection="1">
      <alignment vertical="center"/>
    </xf>
    <xf numFmtId="0" fontId="49" fillId="6" borderId="2" xfId="0" applyFont="1" applyFill="1" applyBorder="1" applyAlignment="1" applyProtection="1">
      <alignment vertical="center"/>
    </xf>
    <xf numFmtId="0" fontId="49" fillId="6" borderId="3" xfId="0" applyFont="1" applyFill="1" applyBorder="1" applyAlignment="1" applyProtection="1">
      <alignment vertical="center"/>
    </xf>
    <xf numFmtId="0" fontId="49" fillId="6" borderId="8" xfId="0" applyFont="1" applyFill="1" applyBorder="1" applyProtection="1">
      <alignment vertical="center"/>
    </xf>
    <xf numFmtId="0" fontId="42" fillId="6" borderId="4" xfId="0" applyFont="1" applyFill="1" applyBorder="1" applyAlignment="1" applyProtection="1">
      <alignment vertical="center"/>
    </xf>
    <xf numFmtId="0" fontId="0" fillId="6" borderId="0" xfId="0" applyFill="1" applyBorder="1" applyAlignment="1" applyProtection="1">
      <alignment vertical="center"/>
    </xf>
    <xf numFmtId="0" fontId="0" fillId="6" borderId="5" xfId="0" applyFill="1" applyBorder="1" applyAlignment="1" applyProtection="1">
      <alignment vertical="center"/>
    </xf>
    <xf numFmtId="0" fontId="49" fillId="6" borderId="4" xfId="0" applyFont="1" applyFill="1" applyBorder="1" applyAlignment="1" applyProtection="1">
      <alignment vertical="center"/>
    </xf>
    <xf numFmtId="0" fontId="49" fillId="6" borderId="0" xfId="0" applyFont="1" applyFill="1" applyBorder="1" applyAlignment="1" applyProtection="1">
      <alignment vertical="center"/>
    </xf>
    <xf numFmtId="0" fontId="49" fillId="6" borderId="5" xfId="0" applyFont="1" applyFill="1" applyBorder="1" applyProtection="1">
      <alignment vertical="center"/>
    </xf>
    <xf numFmtId="0" fontId="49" fillId="6" borderId="6" xfId="0" applyFont="1" applyFill="1" applyBorder="1" applyAlignment="1" applyProtection="1">
      <alignment vertical="center"/>
    </xf>
    <xf numFmtId="0" fontId="49" fillId="6" borderId="1" xfId="0" applyFont="1" applyFill="1" applyBorder="1" applyAlignment="1" applyProtection="1">
      <alignment vertical="center"/>
    </xf>
    <xf numFmtId="0" fontId="49" fillId="6" borderId="7" xfId="0" applyFont="1" applyFill="1" applyBorder="1" applyProtection="1">
      <alignment vertical="center"/>
    </xf>
    <xf numFmtId="0" fontId="42" fillId="6" borderId="0" xfId="0" applyFont="1" applyFill="1" applyBorder="1" applyProtection="1">
      <alignment vertical="center"/>
    </xf>
    <xf numFmtId="0" fontId="42" fillId="6" borderId="6" xfId="0" applyFont="1" applyFill="1" applyBorder="1" applyProtection="1">
      <alignment vertical="center"/>
    </xf>
    <xf numFmtId="0" fontId="42" fillId="6" borderId="1" xfId="0" applyFont="1" applyFill="1" applyBorder="1" applyProtection="1">
      <alignment vertical="center"/>
    </xf>
    <xf numFmtId="0" fontId="49" fillId="6" borderId="2" xfId="0" applyFont="1" applyFill="1" applyBorder="1" applyProtection="1">
      <alignment vertical="center"/>
    </xf>
    <xf numFmtId="0" fontId="49" fillId="6" borderId="3" xfId="0" applyFont="1" applyFill="1" applyBorder="1" applyProtection="1">
      <alignment vertical="center"/>
    </xf>
    <xf numFmtId="0" fontId="49" fillId="6" borderId="4" xfId="0" applyFont="1" applyFill="1" applyBorder="1" applyProtection="1">
      <alignment vertical="center"/>
    </xf>
    <xf numFmtId="0" fontId="49" fillId="6" borderId="0" xfId="0" applyFont="1" applyFill="1" applyBorder="1" applyProtection="1">
      <alignment vertical="center"/>
    </xf>
    <xf numFmtId="0" fontId="49" fillId="6" borderId="6" xfId="0" applyFont="1" applyFill="1" applyBorder="1" applyProtection="1">
      <alignment vertical="center"/>
    </xf>
    <xf numFmtId="0" fontId="49" fillId="6" borderId="1" xfId="0" applyFont="1" applyFill="1" applyBorder="1" applyProtection="1">
      <alignment vertical="center"/>
    </xf>
    <xf numFmtId="0" fontId="44" fillId="6" borderId="0" xfId="0" applyFont="1" applyFill="1" applyBorder="1" applyAlignment="1" applyProtection="1">
      <alignment vertical="center"/>
    </xf>
    <xf numFmtId="0" fontId="44" fillId="6" borderId="0" xfId="0" applyFont="1" applyFill="1" applyBorder="1" applyAlignment="1" applyProtection="1">
      <alignment horizontal="center" vertical="center"/>
    </xf>
    <xf numFmtId="0" fontId="44" fillId="6" borderId="0" xfId="0" applyFont="1" applyFill="1" applyBorder="1" applyAlignment="1">
      <alignment horizontal="distributed" vertical="center" indent="1"/>
    </xf>
    <xf numFmtId="0" fontId="44" fillId="6" borderId="0" xfId="0" applyFont="1" applyFill="1" applyBorder="1" applyAlignment="1">
      <alignment horizontal="center" vertical="center" shrinkToFit="1"/>
    </xf>
    <xf numFmtId="0" fontId="46" fillId="6" borderId="0" xfId="0" applyFont="1" applyFill="1" applyBorder="1" applyAlignment="1">
      <alignment horizontal="center" vertical="center" shrinkToFit="1"/>
    </xf>
    <xf numFmtId="0" fontId="44" fillId="6" borderId="0" xfId="0" applyFont="1" applyFill="1" applyBorder="1" applyAlignment="1">
      <alignment horizontal="left" vertical="center" indent="1"/>
    </xf>
    <xf numFmtId="0" fontId="42" fillId="6" borderId="16" xfId="0" applyFont="1" applyFill="1" applyBorder="1" applyAlignment="1">
      <alignment horizontal="left" vertical="top"/>
    </xf>
    <xf numFmtId="0" fontId="42" fillId="6" borderId="17" xfId="0" applyFont="1" applyFill="1" applyBorder="1" applyAlignment="1">
      <alignment horizontal="left" vertical="top"/>
    </xf>
    <xf numFmtId="0" fontId="42" fillId="6" borderId="27" xfId="0" applyFont="1" applyFill="1" applyBorder="1" applyAlignment="1">
      <alignment horizontal="left" vertical="top"/>
    </xf>
    <xf numFmtId="0" fontId="43" fillId="6" borderId="0" xfId="0" applyFont="1" applyFill="1" applyBorder="1" applyAlignment="1">
      <alignment horizontal="left" vertical="top"/>
    </xf>
    <xf numFmtId="0" fontId="0" fillId="6" borderId="17" xfId="0" applyFill="1" applyBorder="1">
      <alignment vertical="center"/>
    </xf>
    <xf numFmtId="0" fontId="0" fillId="6" borderId="27" xfId="0" applyFill="1" applyBorder="1">
      <alignment vertical="center"/>
    </xf>
    <xf numFmtId="0" fontId="42" fillId="6" borderId="16" xfId="0" applyFont="1" applyFill="1" applyBorder="1">
      <alignment vertical="center"/>
    </xf>
    <xf numFmtId="0" fontId="42" fillId="2" borderId="17" xfId="0" applyFont="1" applyFill="1" applyBorder="1" applyAlignment="1" applyProtection="1">
      <alignment horizontal="center" vertical="center" shrinkToFit="1"/>
      <protection hidden="1"/>
    </xf>
    <xf numFmtId="0" fontId="44" fillId="0" borderId="17" xfId="0" applyFont="1" applyBorder="1" applyAlignment="1" applyProtection="1">
      <alignment horizontal="center" vertical="center"/>
    </xf>
    <xf numFmtId="195" fontId="5" fillId="2" borderId="17" xfId="2" applyNumberFormat="1" applyFont="1" applyFill="1" applyBorder="1" applyAlignment="1" applyProtection="1">
      <alignment horizontal="center" vertical="center"/>
    </xf>
    <xf numFmtId="0" fontId="0" fillId="0" borderId="17" xfId="0" applyBorder="1" applyProtection="1">
      <alignment vertical="center"/>
    </xf>
    <xf numFmtId="192" fontId="5" fillId="0" borderId="17" xfId="0" applyNumberFormat="1" applyFont="1" applyFill="1" applyBorder="1" applyAlignment="1" applyProtection="1">
      <alignment horizontal="center" vertical="center"/>
    </xf>
    <xf numFmtId="0" fontId="44" fillId="0" borderId="0" xfId="0" applyFont="1" applyBorder="1" applyAlignment="1" applyProtection="1">
      <alignment vertical="center"/>
    </xf>
    <xf numFmtId="0" fontId="42" fillId="0" borderId="0" xfId="0" applyFont="1" applyBorder="1" applyAlignment="1" applyProtection="1">
      <alignment horizontal="right" vertical="center"/>
    </xf>
    <xf numFmtId="0" fontId="44" fillId="0" borderId="0" xfId="0" applyFont="1" applyBorder="1" applyAlignment="1" applyProtection="1">
      <alignment horizontal="center" vertical="center"/>
    </xf>
    <xf numFmtId="0" fontId="42" fillId="0" borderId="0" xfId="0" applyFont="1" applyBorder="1" applyAlignment="1" applyProtection="1">
      <alignment vertical="center"/>
    </xf>
    <xf numFmtId="0" fontId="44" fillId="0" borderId="4" xfId="0" applyFont="1" applyBorder="1" applyAlignment="1" applyProtection="1">
      <alignment vertical="center"/>
    </xf>
    <xf numFmtId="0" fontId="44" fillId="0" borderId="28" xfId="0" applyFont="1" applyBorder="1" applyAlignment="1" applyProtection="1">
      <alignment horizontal="center" vertical="center"/>
    </xf>
    <xf numFmtId="0" fontId="0" fillId="0" borderId="0" xfId="0" applyBorder="1" applyAlignment="1" applyProtection="1">
      <alignment vertical="center"/>
    </xf>
    <xf numFmtId="0" fontId="0" fillId="0" borderId="5" xfId="0" applyBorder="1" applyAlignment="1" applyProtection="1">
      <alignment vertical="center"/>
    </xf>
    <xf numFmtId="0" fontId="44" fillId="0" borderId="8" xfId="0" applyFont="1" applyFill="1" applyBorder="1" applyAlignment="1" applyProtection="1">
      <alignment horizontal="left" vertical="center"/>
    </xf>
    <xf numFmtId="0" fontId="44" fillId="0" borderId="29" xfId="0" applyFont="1" applyBorder="1" applyAlignment="1" applyProtection="1">
      <alignment horizontal="right" vertical="center"/>
    </xf>
    <xf numFmtId="0" fontId="44" fillId="0" borderId="0" xfId="0" applyFont="1" applyBorder="1" applyAlignment="1" applyProtection="1">
      <alignment horizontal="distributed" vertical="center" wrapText="1" indent="1"/>
    </xf>
    <xf numFmtId="195" fontId="5" fillId="0" borderId="0" xfId="2" applyNumberFormat="1" applyFont="1" applyFill="1" applyBorder="1" applyAlignment="1" applyProtection="1">
      <alignment horizontal="center" vertical="center"/>
    </xf>
    <xf numFmtId="0" fontId="44" fillId="0" borderId="0" xfId="0" applyFont="1" applyFill="1" applyBorder="1" applyAlignment="1" applyProtection="1">
      <alignment horizontal="left" vertical="center"/>
    </xf>
    <xf numFmtId="195" fontId="5" fillId="2" borderId="0" xfId="2" applyNumberFormat="1" applyFont="1" applyFill="1" applyBorder="1" applyAlignment="1" applyProtection="1">
      <alignment horizontal="center" vertical="center"/>
    </xf>
    <xf numFmtId="192" fontId="5" fillId="0" borderId="0" xfId="0" applyNumberFormat="1" applyFont="1" applyFill="1" applyBorder="1" applyAlignment="1" applyProtection="1">
      <alignment horizontal="center" vertical="center"/>
    </xf>
    <xf numFmtId="0" fontId="44" fillId="0" borderId="0" xfId="0" applyFont="1" applyProtection="1">
      <alignment vertical="center"/>
    </xf>
    <xf numFmtId="0" fontId="44" fillId="0" borderId="0" xfId="0" applyFont="1" applyFill="1" applyBorder="1" applyAlignment="1" applyProtection="1">
      <alignment vertical="top" wrapText="1"/>
    </xf>
    <xf numFmtId="0" fontId="46" fillId="0" borderId="0" xfId="0" applyFont="1" applyFill="1" applyBorder="1" applyAlignment="1" applyProtection="1">
      <alignment vertical="top" wrapText="1"/>
    </xf>
    <xf numFmtId="0" fontId="44" fillId="6" borderId="0" xfId="0" applyFont="1" applyFill="1" applyBorder="1" applyAlignment="1" applyProtection="1">
      <alignment horizontal="distributed" vertical="top" wrapText="1"/>
    </xf>
    <xf numFmtId="0" fontId="5" fillId="6" borderId="0" xfId="0" applyFont="1" applyFill="1" applyBorder="1" applyAlignment="1" applyProtection="1">
      <alignment horizontal="left" vertical="top" wrapText="1"/>
    </xf>
    <xf numFmtId="0" fontId="44" fillId="0" borderId="0" xfId="0" applyNumberFormat="1" applyFont="1" applyProtection="1">
      <alignment vertical="center"/>
    </xf>
    <xf numFmtId="0" fontId="44" fillId="0" borderId="0" xfId="0" applyFont="1" applyBorder="1" applyProtection="1">
      <alignment vertical="center"/>
    </xf>
    <xf numFmtId="0" fontId="44" fillId="6" borderId="0" xfId="0" applyFont="1" applyFill="1" applyBorder="1" applyAlignment="1" applyProtection="1">
      <alignment horizontal="left" vertical="center"/>
    </xf>
    <xf numFmtId="0" fontId="44" fillId="6" borderId="0" xfId="0" applyFont="1" applyFill="1" applyBorder="1" applyProtection="1">
      <alignment vertical="center"/>
    </xf>
    <xf numFmtId="0" fontId="44" fillId="0" borderId="0" xfId="0" applyFont="1" applyFill="1" applyBorder="1" applyProtection="1">
      <alignment vertical="center"/>
    </xf>
    <xf numFmtId="0" fontId="44" fillId="6" borderId="0" xfId="0" applyFont="1" applyFill="1" applyProtection="1">
      <alignment vertical="center"/>
    </xf>
    <xf numFmtId="0" fontId="47" fillId="0" borderId="0" xfId="0" applyFont="1" applyAlignment="1" applyProtection="1">
      <alignment horizontal="center" vertical="center"/>
    </xf>
    <xf numFmtId="0" fontId="0" fillId="0" borderId="0" xfId="0" applyBorder="1" applyProtection="1">
      <alignment vertical="center"/>
    </xf>
    <xf numFmtId="0" fontId="44" fillId="0" borderId="3" xfId="0" applyFont="1" applyBorder="1" applyAlignment="1" applyProtection="1">
      <alignment horizontal="center" vertical="center"/>
    </xf>
    <xf numFmtId="0" fontId="44" fillId="0" borderId="0" xfId="0" applyFont="1" applyBorder="1" applyAlignment="1" applyProtection="1">
      <alignment horizontal="distributed" vertical="center" shrinkToFit="1"/>
    </xf>
    <xf numFmtId="0" fontId="44" fillId="0" borderId="0" xfId="0" applyFont="1" applyBorder="1" applyAlignment="1" applyProtection="1">
      <alignment horizontal="left" vertical="center"/>
    </xf>
    <xf numFmtId="0" fontId="44" fillId="0" borderId="10" xfId="0" applyFont="1" applyBorder="1" applyAlignment="1" applyProtection="1">
      <alignment horizontal="center" vertical="center"/>
    </xf>
    <xf numFmtId="0" fontId="44" fillId="6" borderId="0" xfId="0" applyFont="1" applyFill="1" applyBorder="1" applyAlignment="1" applyProtection="1">
      <alignment horizontal="distributed" vertical="center" indent="1"/>
    </xf>
    <xf numFmtId="0" fontId="44" fillId="6" borderId="0" xfId="0" applyFont="1" applyFill="1" applyBorder="1" applyAlignment="1" applyProtection="1">
      <alignment horizontal="center" vertical="center" shrinkToFit="1"/>
    </xf>
    <xf numFmtId="0" fontId="46" fillId="6" borderId="0" xfId="0" applyFont="1" applyFill="1" applyBorder="1" applyAlignment="1" applyProtection="1">
      <alignment horizontal="center" vertical="center" shrinkToFit="1"/>
    </xf>
    <xf numFmtId="0" fontId="44" fillId="6" borderId="0" xfId="0" applyFont="1" applyFill="1" applyBorder="1" applyAlignment="1" applyProtection="1">
      <alignment horizontal="left" vertical="center" indent="1"/>
    </xf>
    <xf numFmtId="0" fontId="44" fillId="0" borderId="0" xfId="0" applyFont="1" applyBorder="1" applyAlignment="1" applyProtection="1">
      <alignment horizontal="distributed" vertical="center" indent="1"/>
    </xf>
    <xf numFmtId="0" fontId="44" fillId="0" borderId="0" xfId="0" applyFont="1" applyBorder="1" applyAlignment="1" applyProtection="1">
      <alignment horizontal="center" vertical="center" shrinkToFit="1"/>
    </xf>
    <xf numFmtId="0" fontId="46" fillId="0" borderId="0" xfId="0" applyFont="1" applyBorder="1" applyAlignment="1" applyProtection="1">
      <alignment horizontal="center" vertical="center" shrinkToFit="1"/>
    </xf>
    <xf numFmtId="0" fontId="44" fillId="0" borderId="0" xfId="0" applyFont="1" applyBorder="1" applyAlignment="1" applyProtection="1">
      <alignment horizontal="left" vertical="center" indent="1"/>
    </xf>
    <xf numFmtId="0" fontId="0" fillId="6" borderId="0" xfId="0" applyFill="1" applyBorder="1" applyProtection="1">
      <alignment vertical="center"/>
    </xf>
    <xf numFmtId="0" fontId="44" fillId="0" borderId="1" xfId="0" applyFont="1" applyBorder="1" applyAlignment="1" applyProtection="1">
      <alignment horizontal="center" vertical="center"/>
    </xf>
    <xf numFmtId="0" fontId="44" fillId="0" borderId="0" xfId="0" applyFont="1" applyAlignment="1" applyProtection="1">
      <alignment vertical="center"/>
    </xf>
    <xf numFmtId="0" fontId="43" fillId="0" borderId="6" xfId="0" applyFont="1" applyFill="1" applyBorder="1" applyAlignment="1" applyProtection="1">
      <alignment horizontal="right" vertical="center"/>
    </xf>
    <xf numFmtId="0" fontId="42" fillId="0" borderId="1" xfId="0" applyFont="1" applyFill="1" applyBorder="1" applyAlignment="1" applyProtection="1">
      <alignment horizontal="center" vertical="center"/>
    </xf>
    <xf numFmtId="0" fontId="43" fillId="0" borderId="1" xfId="0" applyFont="1" applyFill="1" applyBorder="1" applyAlignment="1" applyProtection="1">
      <alignment horizontal="left" vertical="center"/>
    </xf>
    <xf numFmtId="0" fontId="43" fillId="0" borderId="12" xfId="0" applyFont="1" applyFill="1" applyBorder="1" applyAlignment="1" applyProtection="1">
      <alignment horizontal="right" vertical="center"/>
    </xf>
    <xf numFmtId="0" fontId="42" fillId="0" borderId="26" xfId="0" applyFont="1" applyFill="1" applyBorder="1" applyAlignment="1" applyProtection="1">
      <alignment horizontal="center" vertical="center"/>
    </xf>
    <xf numFmtId="0" fontId="43" fillId="0" borderId="30" xfId="0" applyFont="1" applyFill="1" applyBorder="1" applyAlignment="1" applyProtection="1">
      <alignment vertical="center"/>
    </xf>
    <xf numFmtId="0" fontId="43" fillId="0" borderId="26" xfId="0" applyFont="1" applyFill="1" applyBorder="1" applyAlignment="1" applyProtection="1">
      <alignment vertical="center"/>
    </xf>
    <xf numFmtId="0" fontId="43" fillId="0" borderId="26" xfId="0" applyFont="1" applyFill="1" applyBorder="1" applyAlignment="1" applyProtection="1">
      <alignment horizontal="right" vertical="center"/>
    </xf>
    <xf numFmtId="0" fontId="42" fillId="0" borderId="26" xfId="0" applyFont="1" applyBorder="1" applyAlignment="1" applyProtection="1">
      <alignment horizontal="center" vertical="center"/>
    </xf>
    <xf numFmtId="0" fontId="43" fillId="0" borderId="30" xfId="0" applyFont="1" applyBorder="1" applyAlignment="1" applyProtection="1">
      <alignment vertical="center"/>
    </xf>
    <xf numFmtId="195" fontId="46" fillId="0" borderId="5" xfId="2" applyNumberFormat="1" applyFont="1" applyFill="1" applyBorder="1" applyAlignment="1" applyProtection="1">
      <alignment horizontal="center" vertical="center" shrinkToFit="1"/>
    </xf>
    <xf numFmtId="195" fontId="46" fillId="0" borderId="31" xfId="2" applyNumberFormat="1" applyFont="1" applyFill="1" applyBorder="1" applyAlignment="1" applyProtection="1">
      <alignment horizontal="center" vertical="center" shrinkToFit="1"/>
    </xf>
    <xf numFmtId="195" fontId="4" fillId="0" borderId="11" xfId="2" applyNumberFormat="1" applyFont="1" applyFill="1" applyBorder="1" applyAlignment="1" applyProtection="1">
      <alignment horizontal="center" vertical="center" shrinkToFit="1"/>
    </xf>
    <xf numFmtId="195" fontId="4" fillId="0" borderId="30" xfId="2" applyNumberFormat="1" applyFont="1" applyFill="1" applyBorder="1" applyAlignment="1" applyProtection="1">
      <alignment horizontal="center" vertical="center" shrinkToFit="1"/>
    </xf>
    <xf numFmtId="195" fontId="46" fillId="0" borderId="32" xfId="2" applyNumberFormat="1" applyFont="1" applyFill="1" applyBorder="1" applyAlignment="1" applyProtection="1">
      <alignment horizontal="center" vertical="center" shrinkToFit="1"/>
    </xf>
    <xf numFmtId="195" fontId="4" fillId="0" borderId="33" xfId="2" applyNumberFormat="1" applyFont="1" applyFill="1" applyBorder="1" applyAlignment="1" applyProtection="1">
      <alignment horizontal="center" vertical="center" shrinkToFit="1"/>
    </xf>
    <xf numFmtId="195" fontId="46" fillId="0" borderId="0" xfId="2" applyNumberFormat="1" applyFont="1" applyFill="1" applyBorder="1" applyAlignment="1" applyProtection="1">
      <alignment horizontal="center" vertical="center" shrinkToFit="1"/>
    </xf>
    <xf numFmtId="0" fontId="46" fillId="0" borderId="0" xfId="0" applyFont="1" applyFill="1" applyBorder="1" applyAlignment="1" applyProtection="1">
      <alignment horizontal="center" vertical="top"/>
    </xf>
    <xf numFmtId="195" fontId="4" fillId="0" borderId="0" xfId="2" applyNumberFormat="1" applyFont="1" applyFill="1" applyBorder="1" applyAlignment="1" applyProtection="1">
      <alignment horizontal="center" vertical="center"/>
    </xf>
    <xf numFmtId="0" fontId="44" fillId="0" borderId="1" xfId="0" applyFont="1" applyBorder="1" applyAlignment="1" applyProtection="1">
      <alignment vertical="center"/>
    </xf>
    <xf numFmtId="0" fontId="44" fillId="0" borderId="1" xfId="0" applyFont="1" applyBorder="1" applyAlignment="1" applyProtection="1">
      <alignment horizontal="left" vertical="center"/>
    </xf>
    <xf numFmtId="0" fontId="44" fillId="0" borderId="0" xfId="0" applyFont="1" applyAlignment="1" applyProtection="1">
      <alignment horizontal="center" vertical="center"/>
    </xf>
    <xf numFmtId="0" fontId="44" fillId="0" borderId="1" xfId="0" applyFont="1" applyBorder="1" applyAlignment="1" applyProtection="1">
      <alignment horizontal="right" vertical="center"/>
    </xf>
    <xf numFmtId="0" fontId="44" fillId="0" borderId="0" xfId="0" applyFont="1" applyFill="1" applyProtection="1">
      <alignment vertical="center"/>
    </xf>
    <xf numFmtId="0" fontId="44" fillId="3" borderId="2" xfId="0" applyFont="1" applyFill="1" applyBorder="1" applyAlignment="1" applyProtection="1">
      <alignment vertical="top"/>
      <protection locked="0"/>
    </xf>
    <xf numFmtId="0" fontId="42" fillId="2" borderId="0" xfId="0" applyFont="1" applyFill="1" applyAlignment="1">
      <alignment vertical="center"/>
    </xf>
    <xf numFmtId="0" fontId="44" fillId="0" borderId="1" xfId="0" applyFont="1" applyBorder="1" applyAlignment="1" applyProtection="1">
      <alignment horizontal="center" vertical="center"/>
    </xf>
    <xf numFmtId="0" fontId="44" fillId="0" borderId="0" xfId="0" applyFont="1" applyAlignment="1">
      <alignment horizontal="center" vertical="center"/>
    </xf>
    <xf numFmtId="0" fontId="44" fillId="0" borderId="4" xfId="0" applyFont="1" applyBorder="1" applyAlignment="1">
      <alignment horizontal="center" vertical="center"/>
    </xf>
    <xf numFmtId="0" fontId="44" fillId="0" borderId="0" xfId="0" applyFont="1" applyBorder="1" applyAlignment="1">
      <alignment horizontal="center" vertical="center"/>
    </xf>
    <xf numFmtId="0" fontId="44" fillId="0" borderId="5" xfId="0" applyFont="1" applyBorder="1" applyAlignment="1">
      <alignment horizontal="center" vertical="center"/>
    </xf>
    <xf numFmtId="49" fontId="42" fillId="3" borderId="10" xfId="0" applyNumberFormat="1" applyFont="1" applyFill="1" applyBorder="1" applyAlignment="1" applyProtection="1">
      <alignment horizontal="center" vertical="center"/>
      <protection locked="0"/>
    </xf>
    <xf numFmtId="0" fontId="55" fillId="6" borderId="0" xfId="0" applyFont="1" applyFill="1">
      <alignment vertical="center"/>
    </xf>
    <xf numFmtId="0" fontId="56" fillId="6" borderId="0" xfId="0" applyFont="1" applyFill="1">
      <alignment vertical="center"/>
    </xf>
    <xf numFmtId="0" fontId="0" fillId="6" borderId="0" xfId="0" applyFill="1" applyAlignment="1">
      <alignment horizontal="center" vertical="center"/>
    </xf>
    <xf numFmtId="0" fontId="45" fillId="2" borderId="0" xfId="0" applyFont="1" applyFill="1" applyBorder="1" applyAlignment="1">
      <alignment horizontal="center" vertical="center"/>
    </xf>
    <xf numFmtId="0" fontId="57" fillId="6" borderId="0" xfId="0" applyFont="1" applyFill="1" applyAlignment="1">
      <alignment horizontal="center" vertical="center"/>
    </xf>
    <xf numFmtId="0" fontId="0" fillId="6" borderId="0" xfId="0" applyFill="1" applyAlignment="1">
      <alignment vertical="top"/>
    </xf>
    <xf numFmtId="0" fontId="0" fillId="6" borderId="0" xfId="0" applyFill="1" applyAlignment="1"/>
    <xf numFmtId="0" fontId="0" fillId="6" borderId="0" xfId="0" applyFill="1" applyAlignment="1">
      <alignment horizontal="left" vertical="center"/>
    </xf>
    <xf numFmtId="0" fontId="58" fillId="6" borderId="0" xfId="0" applyFont="1" applyFill="1">
      <alignment vertical="center"/>
    </xf>
    <xf numFmtId="0" fontId="59" fillId="6" borderId="0" xfId="0" applyFont="1" applyFill="1">
      <alignment vertical="center"/>
    </xf>
    <xf numFmtId="0" fontId="59" fillId="6" borderId="0" xfId="0" applyFont="1" applyFill="1" applyAlignment="1">
      <alignment vertical="top"/>
    </xf>
    <xf numFmtId="0" fontId="58" fillId="6" borderId="0" xfId="0" applyFont="1" applyFill="1" applyAlignment="1">
      <alignment vertical="center"/>
    </xf>
    <xf numFmtId="0" fontId="58" fillId="6" borderId="0" xfId="0" applyFont="1" applyFill="1" applyAlignment="1">
      <alignment horizontal="center" vertical="center"/>
    </xf>
    <xf numFmtId="0" fontId="59" fillId="6" borderId="0" xfId="0" applyFont="1" applyFill="1" applyAlignment="1">
      <alignment vertical="center"/>
    </xf>
    <xf numFmtId="0" fontId="59" fillId="6" borderId="0" xfId="0" applyFont="1" applyFill="1" applyAlignment="1">
      <alignment vertical="top" wrapText="1"/>
    </xf>
    <xf numFmtId="0" fontId="59" fillId="6" borderId="0" xfId="0" applyFont="1" applyFill="1" applyAlignment="1">
      <alignment horizontal="center" vertical="center"/>
    </xf>
    <xf numFmtId="0" fontId="60" fillId="6" borderId="0" xfId="0" applyFont="1" applyFill="1" applyBorder="1" applyAlignment="1">
      <alignment vertical="top" wrapText="1"/>
    </xf>
    <xf numFmtId="0" fontId="61" fillId="6" borderId="0" xfId="0" applyFont="1" applyFill="1" applyAlignment="1" applyProtection="1">
      <alignment horizontal="center" vertical="center"/>
    </xf>
    <xf numFmtId="0" fontId="61" fillId="6" borderId="0" xfId="0" applyFont="1" applyFill="1" applyProtection="1">
      <alignment vertical="center"/>
    </xf>
    <xf numFmtId="0" fontId="42" fillId="6" borderId="0" xfId="0" applyFont="1" applyFill="1" applyBorder="1" applyAlignment="1">
      <alignment horizontal="center" vertical="top"/>
    </xf>
    <xf numFmtId="198" fontId="42" fillId="6" borderId="0" xfId="0" applyNumberFormat="1" applyFont="1" applyFill="1" applyBorder="1" applyAlignment="1">
      <alignment horizontal="center" vertical="top"/>
    </xf>
    <xf numFmtId="0" fontId="44" fillId="3" borderId="3" xfId="0" applyFont="1" applyFill="1" applyBorder="1" applyAlignment="1" applyProtection="1">
      <alignment vertical="top"/>
      <protection locked="0"/>
    </xf>
    <xf numFmtId="0" fontId="44" fillId="3" borderId="8" xfId="0" applyFont="1" applyFill="1" applyBorder="1" applyAlignment="1" applyProtection="1">
      <alignment vertical="top"/>
      <protection locked="0"/>
    </xf>
    <xf numFmtId="0" fontId="44" fillId="3" borderId="4" xfId="0" applyFont="1" applyFill="1" applyBorder="1" applyAlignment="1" applyProtection="1">
      <alignment vertical="top"/>
      <protection locked="0"/>
    </xf>
    <xf numFmtId="0" fontId="44" fillId="3" borderId="0" xfId="0" applyFont="1" applyFill="1" applyBorder="1" applyAlignment="1" applyProtection="1">
      <alignment vertical="top"/>
      <protection locked="0"/>
    </xf>
    <xf numFmtId="0" fontId="44" fillId="3" borderId="5" xfId="0" applyFont="1" applyFill="1" applyBorder="1" applyAlignment="1" applyProtection="1">
      <alignment vertical="top"/>
      <protection locked="0"/>
    </xf>
    <xf numFmtId="0" fontId="44" fillId="3" borderId="6" xfId="0" applyFont="1" applyFill="1" applyBorder="1" applyAlignment="1" applyProtection="1">
      <alignment vertical="top"/>
      <protection locked="0"/>
    </xf>
    <xf numFmtId="0" fontId="44" fillId="3" borderId="1" xfId="0" applyFont="1" applyFill="1" applyBorder="1" applyAlignment="1" applyProtection="1">
      <alignment vertical="top"/>
      <protection locked="0"/>
    </xf>
    <xf numFmtId="0" fontId="44" fillId="3" borderId="7" xfId="0" applyFont="1" applyFill="1" applyBorder="1" applyAlignment="1" applyProtection="1">
      <alignment vertical="top"/>
      <protection locked="0"/>
    </xf>
    <xf numFmtId="0" fontId="44" fillId="5" borderId="29" xfId="0" applyFont="1" applyFill="1" applyBorder="1" applyAlignment="1" applyProtection="1">
      <alignment horizontal="right" vertical="center"/>
      <protection locked="0"/>
    </xf>
    <xf numFmtId="0" fontId="42" fillId="2" borderId="27" xfId="0" applyFont="1" applyFill="1" applyBorder="1" applyAlignment="1">
      <alignment horizontal="center" vertical="center"/>
    </xf>
    <xf numFmtId="0" fontId="42" fillId="2" borderId="10" xfId="0" applyFont="1" applyFill="1" applyBorder="1" applyAlignment="1">
      <alignment horizontal="center" vertical="center"/>
    </xf>
    <xf numFmtId="0" fontId="42" fillId="2" borderId="16" xfId="0" applyFont="1" applyFill="1" applyBorder="1" applyAlignment="1">
      <alignment horizontal="center" vertical="center" shrinkToFit="1"/>
    </xf>
    <xf numFmtId="0" fontId="42" fillId="2" borderId="17" xfId="0" applyFont="1" applyFill="1" applyBorder="1" applyAlignment="1">
      <alignment horizontal="center" vertical="center" shrinkToFit="1"/>
    </xf>
    <xf numFmtId="0" fontId="43" fillId="2" borderId="0" xfId="0" applyFont="1" applyFill="1" applyAlignment="1">
      <alignment horizontal="center" vertical="center"/>
    </xf>
    <xf numFmtId="0" fontId="46" fillId="2" borderId="34" xfId="0" applyFont="1" applyFill="1" applyBorder="1" applyAlignment="1">
      <alignment horizontal="center" vertical="center"/>
    </xf>
    <xf numFmtId="193" fontId="42" fillId="2" borderId="17" xfId="2" applyNumberFormat="1" applyFont="1" applyFill="1" applyBorder="1" applyAlignment="1">
      <alignment horizontal="center" vertical="center" shrinkToFit="1"/>
    </xf>
    <xf numFmtId="195" fontId="42" fillId="2" borderId="17" xfId="2" applyNumberFormat="1" applyFont="1" applyFill="1" applyBorder="1" applyAlignment="1">
      <alignment horizontal="center" vertical="center" shrinkToFit="1"/>
    </xf>
    <xf numFmtId="195" fontId="42" fillId="2" borderId="27" xfId="2" applyNumberFormat="1" applyFont="1" applyFill="1" applyBorder="1" applyAlignment="1">
      <alignment horizontal="center" vertical="center" shrinkToFit="1"/>
    </xf>
    <xf numFmtId="0" fontId="0" fillId="0" borderId="0" xfId="0">
      <alignment vertical="center"/>
    </xf>
    <xf numFmtId="0" fontId="44" fillId="0" borderId="0" xfId="0" applyFont="1" applyBorder="1" applyAlignment="1" applyProtection="1">
      <alignment horizontal="center" vertical="center"/>
    </xf>
    <xf numFmtId="0" fontId="44" fillId="0" borderId="0" xfId="0" applyFont="1" applyFill="1" applyBorder="1" applyAlignment="1" applyProtection="1">
      <alignment horizontal="center" vertical="center"/>
    </xf>
    <xf numFmtId="0" fontId="21" fillId="2" borderId="32" xfId="0" applyFont="1" applyFill="1" applyBorder="1" applyAlignment="1">
      <alignment horizontal="center" vertical="center" shrinkToFit="1"/>
    </xf>
    <xf numFmtId="177" fontId="21" fillId="2" borderId="9" xfId="2" applyNumberFormat="1" applyFont="1" applyFill="1" applyBorder="1" applyAlignment="1">
      <alignment horizontal="center" vertical="center" shrinkToFit="1"/>
    </xf>
    <xf numFmtId="0" fontId="21" fillId="2" borderId="13" xfId="0" applyFont="1" applyFill="1" applyBorder="1" applyAlignment="1">
      <alignment horizontal="center" vertical="center" shrinkToFit="1"/>
    </xf>
    <xf numFmtId="177" fontId="21" fillId="2" borderId="15" xfId="2" applyNumberFormat="1" applyFont="1" applyFill="1" applyBorder="1" applyAlignment="1">
      <alignment horizontal="center" vertical="center" shrinkToFit="1"/>
    </xf>
    <xf numFmtId="186" fontId="6" fillId="2" borderId="35" xfId="2" applyNumberFormat="1" applyFont="1" applyFill="1" applyBorder="1" applyAlignment="1">
      <alignment vertical="center" shrinkToFit="1"/>
    </xf>
    <xf numFmtId="0" fontId="21" fillId="4" borderId="13" xfId="0" applyFont="1" applyFill="1" applyBorder="1" applyAlignment="1" applyProtection="1">
      <alignment horizontal="center" vertical="center" shrinkToFit="1"/>
      <protection locked="0"/>
    </xf>
    <xf numFmtId="0" fontId="4" fillId="2" borderId="16"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4" fillId="2" borderId="17" xfId="0" applyFont="1" applyFill="1" applyBorder="1" applyAlignment="1" applyProtection="1">
      <alignment horizontal="center" vertical="center" shrinkToFit="1"/>
      <protection hidden="1"/>
    </xf>
    <xf numFmtId="193" fontId="4" fillId="2" borderId="17" xfId="2" applyNumberFormat="1" applyFont="1" applyFill="1" applyBorder="1" applyAlignment="1">
      <alignment horizontal="center" vertical="center" shrinkToFit="1"/>
    </xf>
    <xf numFmtId="38" fontId="6" fillId="2" borderId="17" xfId="2" applyFont="1" applyFill="1" applyBorder="1" applyAlignment="1">
      <alignment horizontal="center" vertical="center" shrinkToFit="1"/>
    </xf>
    <xf numFmtId="0" fontId="20"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26" xfId="0" applyFont="1" applyFill="1" applyBorder="1" applyAlignment="1">
      <alignment horizontal="center" vertical="center"/>
    </xf>
    <xf numFmtId="0" fontId="20" fillId="2" borderId="34" xfId="0" applyFont="1" applyFill="1" applyBorder="1" applyAlignment="1">
      <alignment horizontal="center" vertical="center"/>
    </xf>
    <xf numFmtId="0" fontId="20" fillId="2" borderId="12" xfId="0" applyFont="1" applyFill="1" applyBorder="1" applyAlignment="1">
      <alignment horizontal="center" vertical="center" shrinkToFit="1"/>
    </xf>
    <xf numFmtId="0" fontId="21" fillId="2" borderId="26" xfId="0" applyFont="1" applyFill="1" applyBorder="1" applyAlignment="1">
      <alignment horizontal="center" vertical="center" shrinkToFit="1"/>
    </xf>
    <xf numFmtId="0" fontId="21" fillId="2" borderId="14" xfId="0" applyFont="1" applyFill="1" applyBorder="1" applyAlignment="1">
      <alignment horizontal="center" vertical="center" shrinkToFit="1"/>
    </xf>
    <xf numFmtId="182" fontId="21" fillId="2" borderId="9" xfId="2" applyNumberFormat="1" applyFont="1" applyFill="1" applyBorder="1" applyAlignment="1">
      <alignment horizontal="center" vertical="center" shrinkToFit="1"/>
    </xf>
    <xf numFmtId="182" fontId="21" fillId="2" borderId="15" xfId="2" applyNumberFormat="1" applyFont="1" applyFill="1" applyBorder="1" applyAlignment="1">
      <alignment horizontal="center" vertical="center" shrinkToFit="1"/>
    </xf>
    <xf numFmtId="182" fontId="21" fillId="2" borderId="36" xfId="2" applyNumberFormat="1" applyFont="1" applyFill="1" applyBorder="1" applyAlignment="1">
      <alignment horizontal="center" vertical="center" shrinkToFit="1"/>
    </xf>
    <xf numFmtId="0" fontId="21" fillId="2" borderId="37" xfId="0" applyFont="1" applyFill="1" applyBorder="1" applyAlignment="1">
      <alignment horizontal="center" vertical="center" shrinkToFit="1"/>
    </xf>
    <xf numFmtId="182" fontId="21" fillId="2" borderId="38" xfId="2" applyNumberFormat="1" applyFont="1" applyFill="1" applyBorder="1" applyAlignment="1">
      <alignment horizontal="center" vertical="center" shrinkToFit="1"/>
    </xf>
    <xf numFmtId="0" fontId="21" fillId="2" borderId="11" xfId="0" applyFont="1" applyFill="1" applyBorder="1" applyAlignment="1">
      <alignment horizontal="center" vertical="center" shrinkToFit="1"/>
    </xf>
    <xf numFmtId="182" fontId="21" fillId="2" borderId="39" xfId="2" applyNumberFormat="1" applyFont="1" applyFill="1" applyBorder="1" applyAlignment="1">
      <alignment horizontal="center" vertical="center" shrinkToFit="1"/>
    </xf>
    <xf numFmtId="0" fontId="5" fillId="0" borderId="0" xfId="0" applyFont="1" applyFill="1">
      <alignment vertical="center"/>
    </xf>
    <xf numFmtId="0" fontId="5" fillId="0" borderId="0" xfId="0" applyFont="1" applyFill="1" applyBorder="1" applyAlignment="1">
      <alignment horizontal="distributed" vertical="center" wrapText="1" indent="1"/>
    </xf>
    <xf numFmtId="195" fontId="5" fillId="0" borderId="0" xfId="2" applyNumberFormat="1" applyFont="1" applyFill="1" applyBorder="1" applyAlignment="1">
      <alignment horizontal="center" vertical="center"/>
    </xf>
    <xf numFmtId="0" fontId="44" fillId="0" borderId="0" xfId="0" applyFont="1" applyFill="1" applyBorder="1" applyAlignment="1" applyProtection="1">
      <alignment horizontal="left" vertical="center"/>
      <protection locked="0"/>
    </xf>
    <xf numFmtId="195" fontId="5" fillId="0" borderId="0" xfId="2" applyNumberFormat="1" applyFont="1" applyFill="1" applyBorder="1" applyAlignment="1" applyProtection="1">
      <alignment horizontal="center" vertical="center"/>
      <protection locked="0"/>
    </xf>
    <xf numFmtId="192" fontId="5" fillId="0" borderId="0" xfId="0" applyNumberFormat="1" applyFont="1" applyFill="1" applyBorder="1" applyAlignment="1">
      <alignment horizontal="center" vertical="center"/>
    </xf>
    <xf numFmtId="0" fontId="44" fillId="0" borderId="0" xfId="0" applyFont="1" applyFill="1" applyBorder="1" applyAlignment="1">
      <alignment horizontal="center" vertical="center"/>
    </xf>
    <xf numFmtId="0" fontId="44" fillId="0" borderId="40" xfId="0" applyFont="1" applyFill="1" applyBorder="1" applyAlignment="1">
      <alignment horizontal="center" vertical="center"/>
    </xf>
    <xf numFmtId="0" fontId="42" fillId="0" borderId="3" xfId="0"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protection locked="0"/>
    </xf>
    <xf numFmtId="0" fontId="44" fillId="0" borderId="0" xfId="0" applyFont="1" applyFill="1" applyBorder="1" applyAlignment="1" applyProtection="1">
      <alignment horizontal="center" vertical="center"/>
      <protection locked="0"/>
    </xf>
    <xf numFmtId="0" fontId="44" fillId="0" borderId="0" xfId="0" applyFont="1" applyFill="1" applyBorder="1" applyAlignment="1">
      <alignment vertical="center"/>
    </xf>
    <xf numFmtId="0" fontId="5" fillId="0" borderId="0" xfId="0" applyFont="1" applyBorder="1" applyAlignment="1" applyProtection="1">
      <alignment vertical="center"/>
    </xf>
    <xf numFmtId="0" fontId="5" fillId="0" borderId="0" xfId="0" applyFont="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center" vertical="center"/>
    </xf>
    <xf numFmtId="0" fontId="5" fillId="0" borderId="0" xfId="0" applyFont="1" applyFill="1" applyBorder="1" applyAlignment="1" applyProtection="1">
      <alignment horizontal="left" vertical="center"/>
    </xf>
    <xf numFmtId="198" fontId="5" fillId="0" borderId="0" xfId="0" applyNumberFormat="1" applyFont="1" applyFill="1" applyBorder="1" applyAlignment="1" applyProtection="1">
      <alignment horizontal="center" vertical="center" shrinkToFit="1"/>
    </xf>
    <xf numFmtId="0" fontId="5" fillId="0" borderId="0" xfId="0" applyFont="1" applyBorder="1" applyAlignment="1" applyProtection="1">
      <alignment horizontal="center" vertical="center"/>
    </xf>
    <xf numFmtId="198" fontId="44" fillId="0" borderId="27" xfId="0" applyNumberFormat="1" applyFont="1" applyFill="1" applyBorder="1" applyAlignment="1" applyProtection="1">
      <alignment vertical="center" shrinkToFit="1"/>
    </xf>
    <xf numFmtId="0" fontId="44" fillId="2" borderId="3" xfId="0" applyFont="1" applyFill="1" applyBorder="1" applyAlignment="1" applyProtection="1">
      <alignment horizontal="left" vertical="center" shrinkToFit="1"/>
      <protection locked="0"/>
    </xf>
    <xf numFmtId="198" fontId="5" fillId="0" borderId="0" xfId="0" applyNumberFormat="1" applyFont="1" applyFill="1" applyBorder="1" applyAlignment="1" applyProtection="1">
      <alignment horizontal="left" vertical="center"/>
    </xf>
    <xf numFmtId="198" fontId="44" fillId="0" borderId="0" xfId="0" applyNumberFormat="1" applyFont="1" applyFill="1" applyBorder="1" applyAlignment="1" applyProtection="1">
      <alignment horizontal="center" vertical="center" shrinkToFit="1"/>
    </xf>
    <xf numFmtId="0" fontId="0" fillId="0" borderId="0" xfId="0">
      <alignment vertical="center"/>
    </xf>
    <xf numFmtId="0" fontId="44" fillId="0" borderId="0" xfId="0" applyFont="1" applyBorder="1" applyAlignment="1" applyProtection="1">
      <alignment horizontal="center" vertical="center"/>
    </xf>
    <xf numFmtId="0" fontId="44" fillId="0" borderId="0" xfId="0" applyFont="1" applyFill="1" applyBorder="1" applyAlignment="1" applyProtection="1">
      <alignment horizontal="center" vertical="center"/>
    </xf>
    <xf numFmtId="0" fontId="44" fillId="2" borderId="0" xfId="0" applyFont="1" applyFill="1" applyBorder="1" applyAlignment="1" applyProtection="1">
      <alignment horizontal="center" vertical="center" shrinkToFit="1"/>
      <protection locked="0"/>
    </xf>
    <xf numFmtId="0" fontId="44" fillId="2" borderId="0" xfId="0" applyFont="1" applyFill="1" applyBorder="1" applyAlignment="1" applyProtection="1">
      <alignment horizontal="center" vertical="center"/>
    </xf>
    <xf numFmtId="0" fontId="43" fillId="2" borderId="0" xfId="0" applyFont="1" applyFill="1" applyAlignment="1">
      <alignment horizontal="center" vertical="center"/>
    </xf>
    <xf numFmtId="0" fontId="46" fillId="2" borderId="34" xfId="0" applyFont="1" applyFill="1" applyBorder="1" applyAlignment="1">
      <alignment horizontal="center" vertical="center"/>
    </xf>
    <xf numFmtId="195" fontId="42" fillId="2" borderId="17" xfId="2" applyNumberFormat="1" applyFont="1" applyFill="1" applyBorder="1" applyAlignment="1">
      <alignment horizontal="center" vertical="center" shrinkToFit="1"/>
    </xf>
    <xf numFmtId="195" fontId="42" fillId="2" borderId="27" xfId="2" applyNumberFormat="1" applyFont="1" applyFill="1" applyBorder="1" applyAlignment="1">
      <alignment horizontal="center" vertical="center" shrinkToFit="1"/>
    </xf>
    <xf numFmtId="0" fontId="42" fillId="2" borderId="16" xfId="0" applyFont="1" applyFill="1" applyBorder="1" applyAlignment="1">
      <alignment horizontal="center" vertical="center" shrinkToFit="1"/>
    </xf>
    <xf numFmtId="0" fontId="42" fillId="2" borderId="17" xfId="0" applyFont="1" applyFill="1" applyBorder="1" applyAlignment="1">
      <alignment horizontal="center" vertical="center" shrinkToFit="1"/>
    </xf>
    <xf numFmtId="193" fontId="42" fillId="2" borderId="17" xfId="2" applyNumberFormat="1" applyFont="1" applyFill="1" applyBorder="1" applyAlignment="1">
      <alignment horizontal="center" vertical="center" shrinkToFit="1"/>
    </xf>
    <xf numFmtId="0" fontId="42" fillId="2" borderId="27" xfId="0" applyFont="1" applyFill="1" applyBorder="1" applyAlignment="1">
      <alignment horizontal="center" vertical="center"/>
    </xf>
    <xf numFmtId="0" fontId="42" fillId="2" borderId="10" xfId="0" applyFont="1" applyFill="1" applyBorder="1" applyAlignment="1">
      <alignment horizontal="center" vertical="center"/>
    </xf>
    <xf numFmtId="0" fontId="0" fillId="0" borderId="0" xfId="0">
      <alignment vertical="center"/>
    </xf>
    <xf numFmtId="0" fontId="44" fillId="6" borderId="0" xfId="0" applyFont="1" applyFill="1" applyBorder="1" applyAlignment="1">
      <alignment horizontal="left" vertical="distributed"/>
    </xf>
    <xf numFmtId="0" fontId="44" fillId="0" borderId="0" xfId="0" applyFont="1" applyBorder="1" applyAlignment="1" applyProtection="1">
      <alignment horizontal="center" vertical="center"/>
    </xf>
    <xf numFmtId="0" fontId="42" fillId="0" borderId="1" xfId="0" applyFont="1" applyFill="1" applyBorder="1" applyAlignment="1" applyProtection="1">
      <alignment horizontal="center" vertical="center"/>
    </xf>
    <xf numFmtId="0" fontId="44" fillId="0" borderId="3" xfId="0" applyFont="1" applyBorder="1" applyAlignment="1">
      <alignment horizontal="center" vertical="center"/>
    </xf>
    <xf numFmtId="0" fontId="44" fillId="0" borderId="4" xfId="0" applyFont="1" applyBorder="1" applyAlignment="1">
      <alignment horizontal="center" vertical="center"/>
    </xf>
    <xf numFmtId="0" fontId="44" fillId="0" borderId="0" xfId="0" applyFont="1" applyBorder="1" applyAlignment="1">
      <alignment horizontal="center" vertical="center"/>
    </xf>
    <xf numFmtId="0" fontId="44" fillId="0" borderId="5" xfId="0" applyFont="1" applyBorder="1" applyAlignment="1">
      <alignment horizontal="center" vertical="center"/>
    </xf>
    <xf numFmtId="0" fontId="42" fillId="6" borderId="0" xfId="0" applyFont="1" applyFill="1" applyBorder="1" applyAlignment="1">
      <alignment horizontal="center" vertical="top"/>
    </xf>
    <xf numFmtId="0" fontId="44" fillId="0" borderId="10" xfId="0" applyFont="1" applyBorder="1" applyAlignment="1" applyProtection="1">
      <alignment horizontal="center" vertical="center"/>
    </xf>
    <xf numFmtId="0" fontId="44" fillId="0" borderId="1" xfId="0" applyFont="1" applyBorder="1" applyAlignment="1" applyProtection="1">
      <alignment horizontal="right" vertical="center"/>
    </xf>
    <xf numFmtId="0" fontId="47" fillId="0" borderId="0" xfId="0" applyFont="1" applyAlignment="1" applyProtection="1">
      <alignment horizontal="center" vertical="center"/>
    </xf>
    <xf numFmtId="0" fontId="44" fillId="0" borderId="3" xfId="0" applyFont="1" applyBorder="1" applyAlignment="1" applyProtection="1">
      <alignment horizontal="center" vertical="center"/>
    </xf>
    <xf numFmtId="0" fontId="44" fillId="0" borderId="1" xfId="0" applyFont="1" applyBorder="1" applyAlignment="1" applyProtection="1">
      <alignment horizontal="center" vertical="center"/>
    </xf>
    <xf numFmtId="0" fontId="44" fillId="0" borderId="0" xfId="0" applyFont="1" applyFill="1" applyBorder="1" applyAlignment="1" applyProtection="1">
      <alignment horizontal="center" vertical="center"/>
    </xf>
    <xf numFmtId="0" fontId="42" fillId="0" borderId="3" xfId="0"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xf>
    <xf numFmtId="0" fontId="44" fillId="0" borderId="40" xfId="0" applyFont="1" applyFill="1" applyBorder="1" applyAlignment="1" applyProtection="1">
      <alignment horizontal="center" vertical="center"/>
    </xf>
    <xf numFmtId="0" fontId="42" fillId="0" borderId="0" xfId="0" applyFont="1" applyFill="1" applyBorder="1" applyAlignment="1" applyProtection="1">
      <alignment horizontal="center" vertical="center" wrapText="1"/>
    </xf>
    <xf numFmtId="0" fontId="42" fillId="0" borderId="3" xfId="0" applyFont="1" applyFill="1" applyBorder="1" applyAlignment="1" applyProtection="1">
      <alignment horizontal="center" vertical="center" wrapText="1"/>
    </xf>
    <xf numFmtId="0" fontId="0" fillId="0" borderId="0" xfId="0" applyFill="1">
      <alignment vertical="center"/>
    </xf>
    <xf numFmtId="0" fontId="43" fillId="2" borderId="0" xfId="0" applyFont="1" applyFill="1" applyAlignment="1">
      <alignment horizontal="centerContinuous" vertical="center"/>
    </xf>
    <xf numFmtId="193" fontId="42" fillId="0" borderId="17" xfId="2" applyNumberFormat="1" applyFont="1" applyFill="1" applyBorder="1" applyAlignment="1">
      <alignment horizontal="center" vertical="center" shrinkToFit="1"/>
    </xf>
    <xf numFmtId="38" fontId="43" fillId="0" borderId="17" xfId="2" applyFont="1" applyFill="1" applyBorder="1" applyAlignment="1">
      <alignment horizontal="center" vertical="center" shrinkToFit="1"/>
    </xf>
    <xf numFmtId="195" fontId="42" fillId="0" borderId="17" xfId="2" applyNumberFormat="1" applyFont="1" applyFill="1" applyBorder="1" applyAlignment="1">
      <alignment vertical="center" shrinkToFit="1"/>
    </xf>
    <xf numFmtId="195" fontId="42" fillId="0" borderId="27" xfId="2" applyNumberFormat="1" applyFont="1" applyFill="1" applyBorder="1" applyAlignment="1">
      <alignment vertical="center" shrinkToFit="1"/>
    </xf>
    <xf numFmtId="0" fontId="43" fillId="0" borderId="16" xfId="0" applyFont="1" applyFill="1" applyBorder="1" applyAlignment="1">
      <alignment horizontal="center" vertical="center" shrinkToFit="1"/>
    </xf>
    <xf numFmtId="193" fontId="43" fillId="0" borderId="17" xfId="2" applyNumberFormat="1" applyFont="1" applyFill="1" applyBorder="1" applyAlignment="1">
      <alignment horizontal="center" vertical="center" shrinkToFit="1"/>
    </xf>
    <xf numFmtId="0" fontId="0" fillId="6" borderId="0" xfId="0" applyFill="1" applyAlignment="1">
      <alignment vertical="top" wrapText="1"/>
    </xf>
    <xf numFmtId="0" fontId="0" fillId="6" borderId="0" xfId="0" applyFill="1" applyAlignment="1">
      <alignment vertical="center" wrapText="1"/>
    </xf>
    <xf numFmtId="0" fontId="0" fillId="0" borderId="0" xfId="0" applyAlignment="1">
      <alignment vertical="center"/>
    </xf>
    <xf numFmtId="186" fontId="6" fillId="2" borderId="41" xfId="2" applyNumberFormat="1" applyFont="1" applyFill="1" applyBorder="1" applyAlignment="1">
      <alignment vertical="center" shrinkToFit="1"/>
    </xf>
    <xf numFmtId="186" fontId="6" fillId="2" borderId="42" xfId="2" applyNumberFormat="1" applyFont="1" applyFill="1" applyBorder="1" applyAlignment="1">
      <alignment vertical="center" shrinkToFit="1"/>
    </xf>
    <xf numFmtId="0" fontId="46" fillId="2" borderId="43" xfId="0" applyFont="1" applyFill="1" applyBorder="1" applyAlignment="1">
      <alignment horizontal="center" vertical="center"/>
    </xf>
    <xf numFmtId="188" fontId="6" fillId="2" borderId="44" xfId="2" applyNumberFormat="1" applyFont="1" applyFill="1" applyBorder="1" applyAlignment="1">
      <alignment vertical="center" shrinkToFit="1"/>
    </xf>
    <xf numFmtId="188" fontId="6" fillId="2" borderId="43" xfId="2" applyNumberFormat="1" applyFont="1" applyFill="1" applyBorder="1" applyAlignment="1">
      <alignment vertical="center" shrinkToFit="1"/>
    </xf>
    <xf numFmtId="188" fontId="6" fillId="4" borderId="43" xfId="0" applyNumberFormat="1" applyFont="1" applyFill="1" applyBorder="1" applyAlignment="1" applyProtection="1">
      <alignment vertical="center" shrinkToFit="1"/>
      <protection locked="0"/>
    </xf>
    <xf numFmtId="188" fontId="6" fillId="4" borderId="45" xfId="0" applyNumberFormat="1" applyFont="1" applyFill="1" applyBorder="1" applyAlignment="1" applyProtection="1">
      <alignment vertical="center" shrinkToFit="1"/>
      <protection locked="0"/>
    </xf>
    <xf numFmtId="0" fontId="59" fillId="6" borderId="0" xfId="0" applyFont="1" applyFill="1" applyAlignment="1">
      <alignment vertical="center" wrapText="1"/>
    </xf>
    <xf numFmtId="0" fontId="41" fillId="6" borderId="0" xfId="0" applyFont="1" applyFill="1" applyAlignment="1"/>
    <xf numFmtId="0" fontId="0" fillId="0" borderId="0" xfId="0">
      <alignment vertical="center"/>
    </xf>
    <xf numFmtId="0" fontId="43" fillId="6" borderId="16" xfId="0" applyFont="1" applyFill="1" applyBorder="1" applyAlignment="1">
      <alignment horizontal="left" vertical="top"/>
    </xf>
    <xf numFmtId="0" fontId="0" fillId="0" borderId="0" xfId="0">
      <alignment vertical="center"/>
    </xf>
    <xf numFmtId="0" fontId="42" fillId="6" borderId="0" xfId="0" applyFont="1" applyFill="1" applyBorder="1" applyAlignment="1">
      <alignment horizontal="center" vertical="top"/>
    </xf>
    <xf numFmtId="0" fontId="0" fillId="6" borderId="0" xfId="0" applyFill="1" applyAlignment="1">
      <alignment horizontal="center" vertical="center"/>
    </xf>
    <xf numFmtId="0" fontId="0" fillId="6" borderId="10" xfId="0" applyFill="1" applyBorder="1">
      <alignment vertical="center"/>
    </xf>
    <xf numFmtId="0" fontId="42" fillId="6" borderId="0" xfId="0" applyFont="1" applyFill="1" applyBorder="1" applyAlignment="1">
      <alignment horizontal="center" vertical="center"/>
    </xf>
    <xf numFmtId="0" fontId="0" fillId="6" borderId="46" xfId="0" applyFill="1" applyBorder="1">
      <alignment vertical="center"/>
    </xf>
    <xf numFmtId="0" fontId="0" fillId="6" borderId="47" xfId="0" applyFill="1" applyBorder="1">
      <alignment vertical="center"/>
    </xf>
    <xf numFmtId="0" fontId="42" fillId="0" borderId="17" xfId="0" applyFont="1" applyFill="1" applyBorder="1" applyAlignment="1" applyProtection="1">
      <alignment horizontal="center" vertical="center" wrapText="1"/>
    </xf>
    <xf numFmtId="0" fontId="0" fillId="0" borderId="0" xfId="0">
      <alignment vertical="center"/>
    </xf>
    <xf numFmtId="0" fontId="44" fillId="0" borderId="0" xfId="0" applyFont="1" applyFill="1" applyBorder="1" applyAlignment="1" applyProtection="1">
      <alignment horizontal="center" vertical="center"/>
    </xf>
    <xf numFmtId="186" fontId="6" fillId="0" borderId="35" xfId="2" applyNumberFormat="1" applyFont="1" applyFill="1" applyBorder="1" applyAlignment="1" applyProtection="1">
      <alignment vertical="center" shrinkToFit="1"/>
    </xf>
    <xf numFmtId="188" fontId="6" fillId="0" borderId="34" xfId="0" applyNumberFormat="1" applyFont="1" applyFill="1" applyBorder="1" applyAlignment="1" applyProtection="1">
      <alignment vertical="center" shrinkToFit="1"/>
    </xf>
    <xf numFmtId="0" fontId="62" fillId="6" borderId="0" xfId="0" applyFont="1" applyFill="1">
      <alignment vertical="center"/>
    </xf>
    <xf numFmtId="0" fontId="63" fillId="6" borderId="0" xfId="0" applyFont="1" applyFill="1">
      <alignment vertical="center"/>
    </xf>
    <xf numFmtId="0" fontId="64" fillId="6" borderId="0" xfId="0" applyFont="1" applyFill="1">
      <alignment vertical="center"/>
    </xf>
    <xf numFmtId="0" fontId="65" fillId="6" borderId="0" xfId="0" applyFont="1" applyFill="1">
      <alignment vertical="center"/>
    </xf>
    <xf numFmtId="0" fontId="42" fillId="0" borderId="16" xfId="0" applyFont="1" applyFill="1" applyBorder="1" applyAlignment="1" applyProtection="1">
      <alignment vertical="center"/>
    </xf>
    <xf numFmtId="193" fontId="44" fillId="0" borderId="0" xfId="0" applyNumberFormat="1" applyFont="1">
      <alignment vertical="center"/>
    </xf>
    <xf numFmtId="0" fontId="46" fillId="2" borderId="48" xfId="0" applyFont="1" applyFill="1" applyBorder="1" applyAlignment="1">
      <alignment horizontal="center" vertical="center" shrinkToFit="1"/>
    </xf>
    <xf numFmtId="188" fontId="6" fillId="4" borderId="49" xfId="2" applyNumberFormat="1" applyFont="1" applyFill="1" applyBorder="1" applyAlignment="1" applyProtection="1">
      <alignment vertical="center" shrinkToFit="1"/>
      <protection locked="0"/>
    </xf>
    <xf numFmtId="186" fontId="6" fillId="0" borderId="50" xfId="2" applyNumberFormat="1" applyFont="1" applyFill="1" applyBorder="1" applyAlignment="1" applyProtection="1">
      <alignment vertical="center" shrinkToFit="1"/>
    </xf>
    <xf numFmtId="186" fontId="6" fillId="0" borderId="43" xfId="2" applyNumberFormat="1" applyFont="1" applyFill="1" applyBorder="1" applyAlignment="1" applyProtection="1">
      <alignment horizontal="center" vertical="center" shrinkToFit="1"/>
    </xf>
    <xf numFmtId="0" fontId="42" fillId="0" borderId="17" xfId="0" applyFont="1" applyFill="1" applyBorder="1" applyAlignment="1" applyProtection="1">
      <alignment horizontal="center" vertical="center" wrapText="1"/>
    </xf>
    <xf numFmtId="186" fontId="6" fillId="4" borderId="35" xfId="2" applyNumberFormat="1" applyFont="1" applyFill="1" applyBorder="1" applyAlignment="1" applyProtection="1">
      <alignment vertical="center" shrinkToFit="1"/>
      <protection locked="0"/>
    </xf>
    <xf numFmtId="188" fontId="6" fillId="2" borderId="44" xfId="2" applyNumberFormat="1" applyFont="1" applyFill="1" applyBorder="1" applyAlignment="1">
      <alignment horizontal="right" vertical="center" shrinkToFit="1"/>
    </xf>
    <xf numFmtId="188" fontId="6" fillId="2" borderId="43" xfId="2" applyNumberFormat="1" applyFont="1" applyFill="1" applyBorder="1" applyAlignment="1">
      <alignment horizontal="right" vertical="center" shrinkToFit="1"/>
    </xf>
    <xf numFmtId="0" fontId="44" fillId="0" borderId="51" xfId="0" applyFont="1" applyBorder="1" applyAlignment="1">
      <alignment vertical="center"/>
    </xf>
    <xf numFmtId="0" fontId="41" fillId="6" borderId="0" xfId="0" applyFont="1" applyFill="1" applyAlignment="1">
      <alignment vertical="top"/>
    </xf>
    <xf numFmtId="0" fontId="41" fillId="6" borderId="0" xfId="0" applyFont="1" applyFill="1" applyAlignment="1">
      <alignment horizontal="left" vertical="center"/>
    </xf>
    <xf numFmtId="0" fontId="5" fillId="0" borderId="0" xfId="0" applyFont="1" applyFill="1" applyProtection="1">
      <alignment vertical="center"/>
    </xf>
    <xf numFmtId="0" fontId="21" fillId="4" borderId="13" xfId="0" applyFont="1" applyFill="1" applyBorder="1" applyAlignment="1">
      <alignment horizontal="center" vertical="center" shrinkToFit="1"/>
    </xf>
    <xf numFmtId="0" fontId="20" fillId="2" borderId="34" xfId="0" applyFont="1" applyFill="1" applyBorder="1" applyAlignment="1">
      <alignment horizontal="center" vertical="center"/>
    </xf>
    <xf numFmtId="208" fontId="20" fillId="0" borderId="52" xfId="0" applyNumberFormat="1" applyFont="1" applyFill="1" applyBorder="1" applyAlignment="1" applyProtection="1">
      <alignment vertical="center" shrinkToFit="1"/>
    </xf>
    <xf numFmtId="208" fontId="20" fillId="0" borderId="31" xfId="0" applyNumberFormat="1" applyFont="1" applyFill="1" applyBorder="1" applyAlignment="1" applyProtection="1">
      <alignment vertical="center" shrinkToFit="1"/>
      <protection locked="0"/>
    </xf>
    <xf numFmtId="208" fontId="20" fillId="0" borderId="13" xfId="0" applyNumberFormat="1" applyFont="1" applyFill="1" applyBorder="1" applyAlignment="1" applyProtection="1">
      <alignment vertical="center" shrinkToFit="1"/>
    </xf>
    <xf numFmtId="208" fontId="20" fillId="4" borderId="13" xfId="0" applyNumberFormat="1" applyFont="1" applyFill="1" applyBorder="1" applyAlignment="1" applyProtection="1">
      <alignment vertical="center" shrinkToFit="1"/>
    </xf>
    <xf numFmtId="208" fontId="20" fillId="0" borderId="11" xfId="0" applyNumberFormat="1" applyFont="1" applyFill="1" applyBorder="1" applyAlignment="1" applyProtection="1">
      <alignment vertical="center" shrinkToFit="1"/>
    </xf>
    <xf numFmtId="0" fontId="0" fillId="6" borderId="0" xfId="0" applyFill="1" applyAlignment="1">
      <alignment horizontal="left" vertical="center" wrapText="1"/>
    </xf>
    <xf numFmtId="0" fontId="0" fillId="0" borderId="0" xfId="0">
      <alignment vertical="center"/>
    </xf>
    <xf numFmtId="0" fontId="58" fillId="6" borderId="0" xfId="0" applyFont="1" applyFill="1" applyBorder="1" applyAlignment="1">
      <alignment horizontal="center" vertical="center"/>
    </xf>
    <xf numFmtId="0" fontId="0" fillId="6" borderId="0" xfId="0" applyFill="1" applyAlignment="1">
      <alignment horizontal="center" vertical="center"/>
    </xf>
    <xf numFmtId="0" fontId="66" fillId="0" borderId="0" xfId="0" applyFont="1" applyFill="1" applyBorder="1" applyProtection="1">
      <alignment vertical="center"/>
    </xf>
    <xf numFmtId="0" fontId="67" fillId="0" borderId="0" xfId="0" applyFont="1" applyFill="1" applyBorder="1" applyAlignment="1" applyProtection="1">
      <alignment horizontal="right" vertical="center"/>
    </xf>
    <xf numFmtId="0" fontId="42" fillId="0" borderId="53" xfId="0" applyFont="1" applyFill="1" applyBorder="1" applyProtection="1">
      <alignment vertical="center"/>
    </xf>
    <xf numFmtId="0" fontId="61" fillId="0" borderId="0" xfId="0" applyFont="1" applyFill="1" applyAlignment="1" applyProtection="1">
      <alignment vertical="top" wrapText="1"/>
    </xf>
    <xf numFmtId="0" fontId="61" fillId="0" borderId="0" xfId="0" applyFont="1" applyFill="1" applyAlignment="1" applyProtection="1">
      <alignment vertical="center" wrapText="1"/>
    </xf>
    <xf numFmtId="0" fontId="61" fillId="0" borderId="0" xfId="0" applyFont="1" applyFill="1" applyAlignment="1" applyProtection="1">
      <alignment vertical="top"/>
    </xf>
    <xf numFmtId="0" fontId="61" fillId="0" borderId="0" xfId="0" applyFont="1" applyFill="1" applyProtection="1">
      <alignment vertical="center"/>
    </xf>
    <xf numFmtId="0" fontId="61" fillId="0" borderId="0" xfId="0" applyFont="1" applyFill="1" applyAlignment="1" applyProtection="1">
      <alignment vertical="center"/>
    </xf>
    <xf numFmtId="0" fontId="61" fillId="0" borderId="0" xfId="0" applyFont="1" applyFill="1" applyAlignment="1" applyProtection="1">
      <alignment wrapText="1"/>
    </xf>
    <xf numFmtId="0" fontId="61" fillId="0" borderId="0" xfId="0" applyFont="1" applyFill="1" applyAlignment="1" applyProtection="1"/>
    <xf numFmtId="0" fontId="49" fillId="0" borderId="17" xfId="0" applyFont="1" applyFill="1" applyBorder="1" applyAlignment="1" applyProtection="1">
      <alignment vertical="center"/>
    </xf>
    <xf numFmtId="0" fontId="1" fillId="6" borderId="0" xfId="0" applyFont="1" applyFill="1" applyAlignment="1">
      <alignment vertical="center" wrapText="1"/>
    </xf>
    <xf numFmtId="0" fontId="58" fillId="6" borderId="0" xfId="0" applyFont="1" applyFill="1" applyBorder="1" applyAlignment="1">
      <alignment vertical="center"/>
    </xf>
    <xf numFmtId="0" fontId="0" fillId="6" borderId="0" xfId="0" applyFont="1" applyFill="1" applyAlignment="1">
      <alignment vertical="top"/>
    </xf>
    <xf numFmtId="0" fontId="0" fillId="6" borderId="0" xfId="0" applyFont="1" applyFill="1" applyAlignment="1" applyProtection="1">
      <alignment horizontal="distributed" vertical="center"/>
    </xf>
    <xf numFmtId="0" fontId="0" fillId="6" borderId="0" xfId="0" applyFont="1" applyFill="1" applyProtection="1">
      <alignment vertical="center"/>
    </xf>
    <xf numFmtId="49" fontId="59" fillId="6" borderId="0" xfId="0" applyNumberFormat="1" applyFont="1" applyFill="1" applyAlignment="1">
      <alignment vertical="center"/>
    </xf>
    <xf numFmtId="0" fontId="59" fillId="6" borderId="0" xfId="0" applyFont="1" applyFill="1" applyAlignment="1">
      <alignment wrapText="1"/>
    </xf>
    <xf numFmtId="0" fontId="0" fillId="6" borderId="6" xfId="0" applyFill="1" applyBorder="1">
      <alignment vertical="center"/>
    </xf>
    <xf numFmtId="0" fontId="0" fillId="6" borderId="54" xfId="0" applyFill="1" applyBorder="1">
      <alignment vertical="center"/>
    </xf>
    <xf numFmtId="0" fontId="0" fillId="0" borderId="0" xfId="0" applyFill="1" applyAlignment="1">
      <alignment vertical="center" wrapText="1"/>
    </xf>
    <xf numFmtId="0" fontId="0" fillId="0" borderId="0" xfId="0" applyFill="1" applyAlignment="1">
      <alignment vertical="top" wrapText="1"/>
    </xf>
    <xf numFmtId="0" fontId="0" fillId="0" borderId="0" xfId="0" applyFill="1" applyAlignment="1">
      <alignment horizontal="left" vertical="top" wrapText="1"/>
    </xf>
    <xf numFmtId="0" fontId="0" fillId="0" borderId="0" xfId="0" applyFill="1" applyAlignment="1">
      <alignment horizontal="left" vertical="center" wrapText="1"/>
    </xf>
    <xf numFmtId="0" fontId="0" fillId="0" borderId="0" xfId="0" applyFill="1" applyAlignment="1">
      <alignment vertical="top"/>
    </xf>
    <xf numFmtId="0" fontId="41" fillId="6" borderId="0" xfId="0" applyFont="1" applyFill="1" applyAlignment="1">
      <alignment vertical="center" wrapText="1"/>
    </xf>
    <xf numFmtId="0" fontId="0" fillId="6" borderId="0" xfId="0" applyFont="1" applyFill="1" applyAlignment="1"/>
    <xf numFmtId="0" fontId="42" fillId="6" borderId="0" xfId="0" applyFont="1" applyFill="1" applyAlignment="1">
      <alignment vertical="center"/>
    </xf>
    <xf numFmtId="0" fontId="0" fillId="0" borderId="0" xfId="0">
      <alignment vertical="center"/>
    </xf>
    <xf numFmtId="0" fontId="0" fillId="6" borderId="10" xfId="0" applyFill="1" applyBorder="1" applyAlignment="1">
      <alignment horizontal="center" vertical="center"/>
    </xf>
    <xf numFmtId="0" fontId="0" fillId="6" borderId="10" xfId="0" applyFill="1" applyBorder="1" applyAlignment="1">
      <alignment horizontal="center" vertical="center" wrapText="1"/>
    </xf>
    <xf numFmtId="0" fontId="0" fillId="0" borderId="0" xfId="0" applyFill="1" applyAlignment="1">
      <alignment horizontal="right" vertical="top" wrapText="1"/>
    </xf>
    <xf numFmtId="192" fontId="0" fillId="0" borderId="10" xfId="0" applyNumberFormat="1" applyBorder="1" applyAlignment="1">
      <alignment vertical="center" wrapText="1"/>
    </xf>
    <xf numFmtId="180" fontId="0" fillId="0" borderId="10" xfId="0" applyNumberFormat="1" applyBorder="1" applyAlignment="1">
      <alignment vertical="top" wrapText="1"/>
    </xf>
    <xf numFmtId="180" fontId="0" fillId="0" borderId="10" xfId="0" applyNumberFormat="1" applyBorder="1" applyAlignment="1">
      <alignment vertical="center" wrapText="1"/>
    </xf>
    <xf numFmtId="0" fontId="42" fillId="2" borderId="16" xfId="0" applyFont="1" applyFill="1" applyBorder="1" applyAlignment="1">
      <alignment horizontal="center" vertical="center"/>
    </xf>
    <xf numFmtId="0" fontId="42" fillId="2" borderId="17" xfId="0" applyFont="1" applyFill="1" applyBorder="1" applyAlignment="1">
      <alignment horizontal="center" vertical="center"/>
    </xf>
    <xf numFmtId="0" fontId="42" fillId="2" borderId="27" xfId="0" applyFont="1" applyFill="1" applyBorder="1" applyAlignment="1">
      <alignment horizontal="center" vertical="center"/>
    </xf>
    <xf numFmtId="0" fontId="42" fillId="0" borderId="17" xfId="0" applyFont="1" applyFill="1" applyBorder="1" applyAlignment="1">
      <alignment horizontal="center" vertical="center" shrinkToFit="1"/>
    </xf>
    <xf numFmtId="0" fontId="42" fillId="2" borderId="17" xfId="0" applyFont="1" applyFill="1" applyBorder="1" applyAlignment="1">
      <alignment horizontal="center" vertical="center"/>
    </xf>
    <xf numFmtId="0" fontId="42" fillId="2" borderId="27" xfId="0" applyFont="1" applyFill="1" applyBorder="1" applyAlignment="1">
      <alignment horizontal="center" vertical="center"/>
    </xf>
    <xf numFmtId="0" fontId="42" fillId="2" borderId="16" xfId="0" applyFont="1" applyFill="1" applyBorder="1" applyAlignment="1">
      <alignment horizontal="center" vertical="center"/>
    </xf>
    <xf numFmtId="0" fontId="20" fillId="2" borderId="34" xfId="0" applyFont="1" applyFill="1" applyBorder="1" applyAlignment="1">
      <alignment horizontal="center" vertical="center"/>
    </xf>
    <xf numFmtId="178" fontId="45" fillId="0" borderId="27" xfId="0" applyNumberFormat="1" applyFont="1" applyFill="1" applyBorder="1" applyAlignment="1" applyProtection="1">
      <alignment vertical="center" wrapText="1" shrinkToFit="1"/>
      <protection locked="0"/>
    </xf>
    <xf numFmtId="177" fontId="21" fillId="0" borderId="15" xfId="2" applyNumberFormat="1" applyFont="1" applyFill="1" applyBorder="1" applyAlignment="1" applyProtection="1">
      <alignment horizontal="center" vertical="center" shrinkToFit="1"/>
    </xf>
    <xf numFmtId="177" fontId="21" fillId="2" borderId="55" xfId="2" applyNumberFormat="1" applyFont="1" applyFill="1" applyBorder="1" applyAlignment="1">
      <alignment horizontal="center" vertical="center" shrinkToFit="1"/>
    </xf>
    <xf numFmtId="177" fontId="21" fillId="2" borderId="42" xfId="2" applyNumberFormat="1" applyFont="1" applyFill="1" applyBorder="1" applyAlignment="1">
      <alignment horizontal="center" vertical="center" shrinkToFit="1"/>
    </xf>
    <xf numFmtId="188" fontId="21" fillId="0" borderId="56" xfId="2" applyNumberFormat="1" applyFont="1" applyFill="1" applyBorder="1" applyAlignment="1" applyProtection="1">
      <alignment horizontal="center" vertical="center" shrinkToFit="1"/>
    </xf>
    <xf numFmtId="186" fontId="6" fillId="2" borderId="57" xfId="2" applyNumberFormat="1" applyFont="1" applyFill="1" applyBorder="1" applyAlignment="1">
      <alignment vertical="center" shrinkToFit="1"/>
    </xf>
    <xf numFmtId="186" fontId="6" fillId="2" borderId="58" xfId="2" applyNumberFormat="1" applyFont="1" applyFill="1" applyBorder="1" applyAlignment="1">
      <alignment vertical="center" shrinkToFit="1"/>
    </xf>
    <xf numFmtId="182" fontId="21" fillId="2" borderId="59" xfId="2" applyNumberFormat="1" applyFont="1" applyFill="1" applyBorder="1" applyAlignment="1">
      <alignment horizontal="center" vertical="center" shrinkToFit="1"/>
    </xf>
    <xf numFmtId="182" fontId="21" fillId="2" borderId="60" xfId="2" applyNumberFormat="1" applyFont="1" applyFill="1" applyBorder="1" applyAlignment="1">
      <alignment horizontal="center" vertical="center" shrinkToFit="1"/>
    </xf>
    <xf numFmtId="182" fontId="45" fillId="2" borderId="9" xfId="2" applyNumberFormat="1" applyFont="1" applyFill="1" applyBorder="1" applyAlignment="1">
      <alignment horizontal="center" vertical="center" shrinkToFit="1"/>
    </xf>
    <xf numFmtId="189" fontId="45" fillId="2" borderId="15" xfId="2" applyNumberFormat="1" applyFont="1" applyFill="1" applyBorder="1" applyAlignment="1">
      <alignment horizontal="center" vertical="center" shrinkToFit="1"/>
    </xf>
    <xf numFmtId="182" fontId="45" fillId="2" borderId="27" xfId="2" applyNumberFormat="1" applyFont="1" applyFill="1" applyBorder="1" applyAlignment="1">
      <alignment horizontal="center" vertical="center" shrinkToFit="1"/>
    </xf>
    <xf numFmtId="0" fontId="23" fillId="2" borderId="40" xfId="0" applyFont="1" applyFill="1" applyBorder="1" applyAlignment="1">
      <alignment horizontal="center" vertical="center" wrapText="1" shrinkToFit="1"/>
    </xf>
    <xf numFmtId="0" fontId="51" fillId="7" borderId="61" xfId="0" applyFont="1" applyFill="1" applyBorder="1" applyAlignment="1" applyProtection="1">
      <alignment horizontal="center" vertical="center"/>
    </xf>
    <xf numFmtId="0" fontId="51" fillId="7" borderId="62" xfId="0" applyFont="1" applyFill="1" applyBorder="1" applyAlignment="1" applyProtection="1">
      <alignment horizontal="center" vertical="center"/>
    </xf>
    <xf numFmtId="0" fontId="51" fillId="7" borderId="63" xfId="0" applyFont="1" applyFill="1" applyBorder="1" applyAlignment="1" applyProtection="1">
      <alignment horizontal="center" vertical="center"/>
    </xf>
    <xf numFmtId="0" fontId="42" fillId="3" borderId="16" xfId="0" applyFont="1" applyFill="1" applyBorder="1" applyAlignment="1" applyProtection="1">
      <alignment horizontal="left" vertical="center" shrinkToFit="1"/>
      <protection locked="0"/>
    </xf>
    <xf numFmtId="0" fontId="42" fillId="3" borderId="17" xfId="0" applyFont="1" applyFill="1" applyBorder="1" applyAlignment="1" applyProtection="1">
      <alignment horizontal="left" vertical="center" shrinkToFit="1"/>
      <protection locked="0"/>
    </xf>
    <xf numFmtId="0" fontId="42" fillId="3" borderId="27" xfId="0" applyFont="1" applyFill="1" applyBorder="1" applyAlignment="1" applyProtection="1">
      <alignment horizontal="left" vertical="center" shrinkToFit="1"/>
      <protection locked="0"/>
    </xf>
    <xf numFmtId="0" fontId="42" fillId="0" borderId="0" xfId="0" applyFont="1" applyFill="1" applyAlignment="1" applyProtection="1">
      <alignment horizontal="left" vertical="distributed"/>
    </xf>
    <xf numFmtId="0" fontId="42" fillId="4" borderId="16" xfId="0" applyFont="1" applyFill="1" applyBorder="1" applyAlignment="1" applyProtection="1">
      <alignment horizontal="left" vertical="center" shrinkToFit="1"/>
      <protection locked="0"/>
    </xf>
    <xf numFmtId="0" fontId="42" fillId="4" borderId="17" xfId="0" applyFont="1" applyFill="1" applyBorder="1" applyAlignment="1" applyProtection="1">
      <alignment horizontal="left" vertical="center" shrinkToFit="1"/>
      <protection locked="0"/>
    </xf>
    <xf numFmtId="0" fontId="42" fillId="4" borderId="27" xfId="0" applyFont="1" applyFill="1" applyBorder="1" applyAlignment="1" applyProtection="1">
      <alignment horizontal="left" vertical="center" shrinkToFit="1"/>
      <protection locked="0"/>
    </xf>
    <xf numFmtId="0" fontId="42" fillId="0" borderId="0" xfId="0" applyFont="1" applyFill="1" applyBorder="1" applyAlignment="1" applyProtection="1">
      <alignment horizontal="left" vertical="center"/>
    </xf>
    <xf numFmtId="0" fontId="42" fillId="0" borderId="23" xfId="0" applyFont="1" applyFill="1" applyBorder="1" applyAlignment="1" applyProtection="1">
      <alignment horizontal="left" vertical="center"/>
    </xf>
    <xf numFmtId="49" fontId="42" fillId="3" borderId="16" xfId="0" applyNumberFormat="1" applyFont="1" applyFill="1" applyBorder="1" applyAlignment="1" applyProtection="1">
      <alignment horizontal="center" vertical="center"/>
      <protection locked="0"/>
    </xf>
    <xf numFmtId="49" fontId="42" fillId="3" borderId="27" xfId="0" applyNumberFormat="1" applyFont="1" applyFill="1" applyBorder="1" applyAlignment="1" applyProtection="1">
      <alignment horizontal="center" vertical="center"/>
      <protection locked="0"/>
    </xf>
    <xf numFmtId="0" fontId="42" fillId="3" borderId="16" xfId="0" applyFont="1" applyFill="1" applyBorder="1" applyAlignment="1" applyProtection="1">
      <alignment horizontal="left" vertical="center"/>
      <protection locked="0"/>
    </xf>
    <xf numFmtId="0" fontId="42" fillId="3" borderId="17" xfId="0" applyFont="1" applyFill="1" applyBorder="1" applyAlignment="1" applyProtection="1">
      <alignment horizontal="left" vertical="center"/>
      <protection locked="0"/>
    </xf>
    <xf numFmtId="0" fontId="42" fillId="3" borderId="27" xfId="0" applyFont="1" applyFill="1" applyBorder="1" applyAlignment="1" applyProtection="1">
      <alignment horizontal="left" vertical="center"/>
      <protection locked="0"/>
    </xf>
    <xf numFmtId="0" fontId="45" fillId="3" borderId="16" xfId="0" applyFont="1" applyFill="1" applyBorder="1" applyAlignment="1" applyProtection="1">
      <alignment horizontal="left" vertical="center"/>
      <protection locked="0"/>
    </xf>
    <xf numFmtId="0" fontId="45" fillId="3" borderId="17" xfId="0" applyFont="1" applyFill="1" applyBorder="1" applyAlignment="1" applyProtection="1">
      <alignment horizontal="left" vertical="center"/>
      <protection locked="0"/>
    </xf>
    <xf numFmtId="0" fontId="45" fillId="3" borderId="27" xfId="0" applyFont="1" applyFill="1" applyBorder="1" applyAlignment="1" applyProtection="1">
      <alignment horizontal="left" vertical="center"/>
      <protection locked="0"/>
    </xf>
    <xf numFmtId="0" fontId="42" fillId="5" borderId="16" xfId="0" applyFont="1" applyFill="1" applyBorder="1" applyAlignment="1" applyProtection="1">
      <alignment vertical="center"/>
      <protection locked="0"/>
    </xf>
    <xf numFmtId="0" fontId="42" fillId="5" borderId="17" xfId="0" applyFont="1" applyFill="1" applyBorder="1" applyAlignment="1" applyProtection="1">
      <alignment vertical="center"/>
      <protection locked="0"/>
    </xf>
    <xf numFmtId="0" fontId="42" fillId="5" borderId="27" xfId="0" applyFont="1" applyFill="1" applyBorder="1" applyAlignment="1" applyProtection="1">
      <alignment vertical="center"/>
      <protection locked="0"/>
    </xf>
    <xf numFmtId="0" fontId="42" fillId="5" borderId="16" xfId="0" applyFont="1" applyFill="1" applyBorder="1" applyAlignment="1" applyProtection="1">
      <alignment horizontal="left" vertical="center"/>
      <protection locked="0"/>
    </xf>
    <xf numFmtId="0" fontId="42" fillId="5" borderId="17" xfId="0"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protection locked="0"/>
    </xf>
    <xf numFmtId="0" fontId="49" fillId="5" borderId="10" xfId="0" applyFont="1" applyFill="1" applyBorder="1" applyAlignment="1" applyProtection="1">
      <alignment horizontal="center" vertical="center"/>
      <protection locked="0"/>
    </xf>
    <xf numFmtId="0" fontId="42" fillId="3" borderId="2" xfId="0" applyFont="1" applyFill="1" applyBorder="1" applyAlignment="1" applyProtection="1">
      <alignment horizontal="left" vertical="center"/>
      <protection locked="0"/>
    </xf>
    <xf numFmtId="0" fontId="42" fillId="3" borderId="3" xfId="0" applyFont="1" applyFill="1" applyBorder="1" applyAlignment="1" applyProtection="1">
      <alignment horizontal="left" vertical="center"/>
      <protection locked="0"/>
    </xf>
    <xf numFmtId="0" fontId="42" fillId="3" borderId="8" xfId="0"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protection locked="0"/>
    </xf>
    <xf numFmtId="0" fontId="42" fillId="3" borderId="1" xfId="0" applyFont="1" applyFill="1" applyBorder="1" applyAlignment="1" applyProtection="1">
      <alignment horizontal="left" vertical="center"/>
      <protection locked="0"/>
    </xf>
    <xf numFmtId="0" fontId="42" fillId="3" borderId="7" xfId="0" applyFont="1" applyFill="1" applyBorder="1" applyAlignment="1" applyProtection="1">
      <alignment horizontal="left" vertical="center"/>
      <protection locked="0"/>
    </xf>
    <xf numFmtId="0" fontId="49" fillId="4" borderId="16" xfId="0" applyFont="1" applyFill="1" applyBorder="1" applyAlignment="1" applyProtection="1">
      <alignment horizontal="left" vertical="center"/>
      <protection locked="0"/>
    </xf>
    <xf numFmtId="0" fontId="49" fillId="4" borderId="17" xfId="0" applyFont="1" applyFill="1" applyBorder="1" applyAlignment="1" applyProtection="1">
      <alignment horizontal="left" vertical="center"/>
      <protection locked="0"/>
    </xf>
    <xf numFmtId="0" fontId="49" fillId="4" borderId="27" xfId="0" applyFont="1" applyFill="1" applyBorder="1" applyAlignment="1" applyProtection="1">
      <alignment horizontal="left" vertical="center"/>
      <protection locked="0"/>
    </xf>
    <xf numFmtId="0" fontId="3" fillId="4" borderId="16" xfId="1" applyFill="1" applyBorder="1" applyAlignment="1" applyProtection="1">
      <alignment horizontal="left" vertical="center" shrinkToFit="1"/>
      <protection locked="0"/>
    </xf>
    <xf numFmtId="0" fontId="15" fillId="5" borderId="16" xfId="0" applyFont="1" applyFill="1" applyBorder="1" applyAlignment="1" applyProtection="1">
      <alignment horizontal="left" vertical="center"/>
      <protection locked="0"/>
    </xf>
    <xf numFmtId="0" fontId="15" fillId="5" borderId="17" xfId="0" applyFont="1" applyFill="1" applyBorder="1" applyAlignment="1" applyProtection="1">
      <alignment horizontal="left" vertical="center"/>
      <protection locked="0"/>
    </xf>
    <xf numFmtId="0" fontId="15" fillId="5" borderId="27" xfId="0" applyFont="1" applyFill="1" applyBorder="1" applyAlignment="1" applyProtection="1">
      <alignment horizontal="left" vertical="center"/>
      <protection locked="0"/>
    </xf>
    <xf numFmtId="0" fontId="3" fillId="4" borderId="16" xfId="1" applyFill="1" applyBorder="1" applyAlignment="1" applyProtection="1">
      <alignment horizontal="left" vertical="center"/>
      <protection locked="0"/>
    </xf>
    <xf numFmtId="184" fontId="49" fillId="6" borderId="6" xfId="0" applyNumberFormat="1" applyFont="1" applyFill="1" applyBorder="1" applyAlignment="1" applyProtection="1">
      <alignment horizontal="left" vertical="center"/>
    </xf>
    <xf numFmtId="184" fontId="49" fillId="6" borderId="1" xfId="0" applyNumberFormat="1" applyFont="1" applyFill="1" applyBorder="1" applyAlignment="1" applyProtection="1">
      <alignment horizontal="left" vertical="center"/>
    </xf>
    <xf numFmtId="184" fontId="49" fillId="6" borderId="7" xfId="0" applyNumberFormat="1" applyFont="1" applyFill="1" applyBorder="1" applyAlignment="1" applyProtection="1">
      <alignment horizontal="left" vertical="center"/>
    </xf>
    <xf numFmtId="0" fontId="42" fillId="6" borderId="10" xfId="0" applyFont="1" applyFill="1" applyBorder="1" applyAlignment="1" applyProtection="1">
      <alignment horizontal="left" vertical="center"/>
    </xf>
    <xf numFmtId="0" fontId="49" fillId="3" borderId="16" xfId="0" applyFont="1" applyFill="1" applyBorder="1" applyAlignment="1" applyProtection="1">
      <alignment horizontal="left" vertical="center"/>
      <protection locked="0"/>
    </xf>
    <xf numFmtId="0" fontId="49" fillId="3" borderId="17" xfId="0" applyFont="1" applyFill="1" applyBorder="1" applyAlignment="1" applyProtection="1">
      <alignment horizontal="left" vertical="center"/>
      <protection locked="0"/>
    </xf>
    <xf numFmtId="0" fontId="49" fillId="3" borderId="27" xfId="0" applyFont="1" applyFill="1" applyBorder="1" applyAlignment="1" applyProtection="1">
      <alignment horizontal="left" vertical="center"/>
      <protection locked="0"/>
    </xf>
    <xf numFmtId="184" fontId="49" fillId="6" borderId="2" xfId="0" applyNumberFormat="1" applyFont="1" applyFill="1" applyBorder="1" applyAlignment="1" applyProtection="1">
      <alignment horizontal="left" vertical="center"/>
    </xf>
    <xf numFmtId="184" fontId="49" fillId="6" borderId="3" xfId="0" applyNumberFormat="1" applyFont="1" applyFill="1" applyBorder="1" applyAlignment="1" applyProtection="1">
      <alignment horizontal="left" vertical="center"/>
    </xf>
    <xf numFmtId="184" fontId="49" fillId="6" borderId="8" xfId="0" applyNumberFormat="1" applyFont="1" applyFill="1" applyBorder="1" applyAlignment="1" applyProtection="1">
      <alignment horizontal="left" vertical="center"/>
    </xf>
    <xf numFmtId="184" fontId="49" fillId="6" borderId="16" xfId="0" applyNumberFormat="1" applyFont="1" applyFill="1" applyBorder="1" applyAlignment="1" applyProtection="1">
      <alignment horizontal="left" vertical="center"/>
    </xf>
    <xf numFmtId="184" fontId="49" fillId="6" borderId="17" xfId="0" applyNumberFormat="1" applyFont="1" applyFill="1" applyBorder="1" applyAlignment="1" applyProtection="1">
      <alignment horizontal="left" vertical="center"/>
    </xf>
    <xf numFmtId="184" fontId="49" fillId="6" borderId="27" xfId="0" applyNumberFormat="1" applyFont="1" applyFill="1" applyBorder="1" applyAlignment="1" applyProtection="1">
      <alignment horizontal="left" vertical="center"/>
    </xf>
    <xf numFmtId="0" fontId="0" fillId="6" borderId="10" xfId="0" applyFill="1" applyBorder="1" applyAlignment="1" applyProtection="1">
      <alignment horizontal="left" vertical="center"/>
    </xf>
    <xf numFmtId="184" fontId="49" fillId="6" borderId="4" xfId="0" applyNumberFormat="1" applyFont="1" applyFill="1" applyBorder="1" applyAlignment="1" applyProtection="1">
      <alignment horizontal="left" vertical="center"/>
    </xf>
    <xf numFmtId="184" fontId="49" fillId="6" borderId="0" xfId="0" applyNumberFormat="1" applyFont="1" applyFill="1" applyBorder="1" applyAlignment="1" applyProtection="1">
      <alignment horizontal="left" vertical="center"/>
    </xf>
    <xf numFmtId="184" fontId="49" fillId="6" borderId="5" xfId="0" applyNumberFormat="1" applyFont="1" applyFill="1" applyBorder="1" applyAlignment="1" applyProtection="1">
      <alignment horizontal="left" vertical="center"/>
    </xf>
    <xf numFmtId="184" fontId="0" fillId="6" borderId="0" xfId="0" applyNumberFormat="1" applyFill="1" applyAlignment="1">
      <alignment horizontal="left" vertical="center"/>
    </xf>
    <xf numFmtId="184" fontId="0" fillId="6" borderId="5" xfId="0" applyNumberFormat="1" applyFill="1" applyBorder="1" applyAlignment="1">
      <alignment horizontal="left" vertical="center"/>
    </xf>
    <xf numFmtId="184" fontId="0" fillId="6" borderId="1" xfId="0" applyNumberFormat="1" applyFill="1" applyBorder="1" applyAlignment="1">
      <alignment horizontal="left" vertical="center"/>
    </xf>
    <xf numFmtId="184" fontId="0" fillId="6" borderId="7" xfId="0" applyNumberFormat="1" applyFill="1" applyBorder="1" applyAlignment="1">
      <alignment horizontal="left" vertical="center"/>
    </xf>
    <xf numFmtId="0" fontId="44" fillId="0" borderId="16" xfId="0" applyFont="1" applyBorder="1" applyAlignment="1">
      <alignment horizontal="distributed" vertical="center" indent="1"/>
    </xf>
    <xf numFmtId="0" fontId="0" fillId="0" borderId="17" xfId="0" applyBorder="1">
      <alignment vertical="center"/>
    </xf>
    <xf numFmtId="0" fontId="0" fillId="0" borderId="27" xfId="0" applyBorder="1">
      <alignment vertical="center"/>
    </xf>
    <xf numFmtId="0" fontId="44" fillId="0" borderId="16" xfId="0" applyFont="1" applyBorder="1" applyAlignment="1">
      <alignment horizontal="left" vertical="center" indent="1"/>
    </xf>
    <xf numFmtId="0" fontId="44" fillId="0" borderId="2" xfId="0" applyFont="1" applyBorder="1" applyAlignment="1">
      <alignment horizontal="center" vertical="center"/>
    </xf>
    <xf numFmtId="0" fontId="0" fillId="0" borderId="3" xfId="0" applyBorder="1">
      <alignment vertical="center"/>
    </xf>
    <xf numFmtId="0" fontId="0" fillId="0" borderId="8" xfId="0" applyBorder="1">
      <alignment vertical="center"/>
    </xf>
    <xf numFmtId="0" fontId="0" fillId="0" borderId="4" xfId="0" applyBorder="1">
      <alignment vertical="center"/>
    </xf>
    <xf numFmtId="0" fontId="0" fillId="0" borderId="0" xfId="0">
      <alignment vertical="center"/>
    </xf>
    <xf numFmtId="0" fontId="0" fillId="0" borderId="5" xfId="0" applyBorder="1">
      <alignment vertical="center"/>
    </xf>
    <xf numFmtId="0" fontId="0" fillId="0" borderId="6" xfId="0" applyBorder="1">
      <alignment vertical="center"/>
    </xf>
    <xf numFmtId="0" fontId="0" fillId="0" borderId="1" xfId="0" applyBorder="1">
      <alignment vertical="center"/>
    </xf>
    <xf numFmtId="0" fontId="0" fillId="0" borderId="7" xfId="0" applyBorder="1">
      <alignment vertical="center"/>
    </xf>
    <xf numFmtId="0" fontId="44" fillId="0" borderId="2" xfId="0" applyFont="1" applyBorder="1" applyAlignment="1">
      <alignment horizontal="distributed" vertical="center" indent="1"/>
    </xf>
    <xf numFmtId="0" fontId="44" fillId="0" borderId="3" xfId="0" applyFont="1" applyBorder="1" applyAlignment="1">
      <alignment horizontal="distributed" vertical="center" indent="1"/>
    </xf>
    <xf numFmtId="0" fontId="44" fillId="0" borderId="8" xfId="0" applyFont="1" applyBorder="1" applyAlignment="1">
      <alignment horizontal="distributed" vertical="center" indent="1"/>
    </xf>
    <xf numFmtId="0" fontId="44" fillId="0" borderId="4" xfId="0" applyFont="1" applyBorder="1" applyAlignment="1">
      <alignment horizontal="distributed" vertical="center" indent="1"/>
    </xf>
    <xf numFmtId="0" fontId="44" fillId="0" borderId="0" xfId="0" applyFont="1" applyBorder="1" applyAlignment="1">
      <alignment horizontal="distributed" vertical="center" indent="1"/>
    </xf>
    <xf numFmtId="0" fontId="44" fillId="0" borderId="5" xfId="0" applyFont="1" applyBorder="1" applyAlignment="1">
      <alignment horizontal="distributed" vertical="center" indent="1"/>
    </xf>
    <xf numFmtId="0" fontId="44" fillId="0" borderId="6" xfId="0" applyFont="1" applyBorder="1" applyAlignment="1">
      <alignment horizontal="distributed" vertical="center" indent="1"/>
    </xf>
    <xf numFmtId="0" fontId="44" fillId="0" borderId="1" xfId="0" applyFont="1" applyBorder="1" applyAlignment="1">
      <alignment horizontal="distributed" vertical="center" indent="1"/>
    </xf>
    <xf numFmtId="0" fontId="44" fillId="0" borderId="7" xfId="0" applyFont="1" applyBorder="1" applyAlignment="1">
      <alignment horizontal="distributed" vertical="center" indent="1"/>
    </xf>
    <xf numFmtId="0" fontId="44" fillId="0" borderId="16" xfId="0" applyFont="1" applyBorder="1" applyAlignment="1">
      <alignment horizontal="distributed" vertical="center" indent="1" shrinkToFit="1"/>
    </xf>
    <xf numFmtId="0" fontId="0" fillId="0" borderId="17" xfId="0" applyBorder="1" applyAlignment="1">
      <alignment horizontal="distributed" vertical="center" indent="1" shrinkToFit="1"/>
    </xf>
    <xf numFmtId="0" fontId="0" fillId="0" borderId="27" xfId="0" applyBorder="1" applyAlignment="1">
      <alignment horizontal="distributed" vertical="center" indent="1" shrinkToFit="1"/>
    </xf>
    <xf numFmtId="0" fontId="44" fillId="0" borderId="16" xfId="0" applyFont="1" applyBorder="1" applyAlignment="1">
      <alignment horizontal="left" vertical="center" indent="1" shrinkToFit="1"/>
    </xf>
    <xf numFmtId="0" fontId="0" fillId="0" borderId="17" xfId="0" applyBorder="1" applyAlignment="1">
      <alignment horizontal="left" vertical="center" indent="1" shrinkToFit="1"/>
    </xf>
    <xf numFmtId="0" fontId="0" fillId="0" borderId="27" xfId="0" applyBorder="1" applyAlignment="1">
      <alignment horizontal="left" vertical="center" indent="1" shrinkToFit="1"/>
    </xf>
    <xf numFmtId="0" fontId="44" fillId="0" borderId="16" xfId="0" applyFont="1" applyBorder="1" applyAlignment="1">
      <alignment horizontal="center" vertical="center" shrinkToFit="1"/>
    </xf>
    <xf numFmtId="0" fontId="44" fillId="0" borderId="17" xfId="0" applyFont="1" applyBorder="1" applyAlignment="1">
      <alignment horizontal="center" vertical="center" shrinkToFit="1"/>
    </xf>
    <xf numFmtId="0" fontId="44" fillId="0" borderId="27" xfId="0" applyFont="1" applyBorder="1" applyAlignment="1">
      <alignment horizontal="center" vertical="center" shrinkToFit="1"/>
    </xf>
    <xf numFmtId="0" fontId="44" fillId="0" borderId="16" xfId="0" applyFont="1" applyBorder="1" applyAlignment="1">
      <alignment horizontal="center" vertical="center"/>
    </xf>
    <xf numFmtId="0" fontId="44" fillId="0" borderId="2" xfId="0" applyFont="1" applyBorder="1" applyAlignment="1">
      <alignment horizontal="distributed" vertical="center" indent="1" shrinkToFit="1"/>
    </xf>
    <xf numFmtId="0" fontId="0" fillId="0" borderId="3" xfId="0" applyBorder="1" applyAlignment="1">
      <alignment horizontal="distributed" vertical="center" indent="1" shrinkToFit="1"/>
    </xf>
    <xf numFmtId="0" fontId="0" fillId="0" borderId="8" xfId="0" applyBorder="1" applyAlignment="1">
      <alignment horizontal="distributed" vertical="center" indent="1" shrinkToFit="1"/>
    </xf>
    <xf numFmtId="0" fontId="0" fillId="0" borderId="6" xfId="0" applyBorder="1" applyAlignment="1">
      <alignment horizontal="distributed" vertical="center" indent="1" shrinkToFit="1"/>
    </xf>
    <xf numFmtId="0" fontId="0" fillId="0" borderId="1" xfId="0" applyBorder="1" applyAlignment="1">
      <alignment horizontal="distributed" vertical="center" indent="1" shrinkToFit="1"/>
    </xf>
    <xf numFmtId="0" fontId="0" fillId="0" borderId="7" xfId="0" applyBorder="1" applyAlignment="1">
      <alignment horizontal="distributed" vertical="center" indent="1" shrinkToFit="1"/>
    </xf>
    <xf numFmtId="0" fontId="44" fillId="0" borderId="6" xfId="0" applyFont="1" applyBorder="1" applyAlignment="1">
      <alignment horizontal="left" vertical="center" indent="1" shrinkToFit="1"/>
    </xf>
    <xf numFmtId="0" fontId="44" fillId="0" borderId="1" xfId="0" applyFont="1" applyBorder="1" applyAlignment="1">
      <alignment horizontal="left" vertical="center" indent="1" shrinkToFit="1"/>
    </xf>
    <xf numFmtId="0" fontId="44" fillId="0" borderId="7" xfId="0" applyFont="1" applyBorder="1" applyAlignment="1">
      <alignment horizontal="left" vertical="center" indent="1" shrinkToFit="1"/>
    </xf>
    <xf numFmtId="0" fontId="44" fillId="0" borderId="3" xfId="0" applyFont="1" applyBorder="1" applyAlignment="1">
      <alignment horizontal="left" vertical="center" shrinkToFit="1"/>
    </xf>
    <xf numFmtId="0" fontId="44" fillId="0" borderId="0" xfId="0" applyFont="1" applyBorder="1" applyAlignment="1">
      <alignment horizontal="left" vertical="center" shrinkToFit="1"/>
    </xf>
    <xf numFmtId="0" fontId="44" fillId="0" borderId="16" xfId="0" applyFont="1" applyBorder="1" applyAlignment="1">
      <alignment horizontal="center" vertical="center" wrapText="1"/>
    </xf>
    <xf numFmtId="0" fontId="44" fillId="0" borderId="17" xfId="0" applyFont="1" applyBorder="1" applyAlignment="1">
      <alignment horizontal="center" vertical="center"/>
    </xf>
    <xf numFmtId="0" fontId="44" fillId="0" borderId="27" xfId="0" applyFont="1" applyBorder="1" applyAlignment="1">
      <alignment horizontal="center" vertical="center"/>
    </xf>
    <xf numFmtId="0" fontId="45" fillId="0" borderId="2" xfId="0" applyFont="1" applyBorder="1" applyAlignment="1">
      <alignment horizontal="left" indent="1" shrinkToFit="1"/>
    </xf>
    <xf numFmtId="0" fontId="68" fillId="0" borderId="3" xfId="0" applyFont="1" applyBorder="1" applyAlignment="1">
      <alignment horizontal="left" indent="1" shrinkToFit="1"/>
    </xf>
    <xf numFmtId="0" fontId="68" fillId="0" borderId="8" xfId="0" applyFont="1" applyBorder="1" applyAlignment="1">
      <alignment horizontal="left" indent="1" shrinkToFit="1"/>
    </xf>
    <xf numFmtId="0" fontId="53" fillId="0" borderId="4" xfId="0" applyFont="1" applyBorder="1" applyAlignment="1">
      <alignment horizontal="center" vertical="center"/>
    </xf>
    <xf numFmtId="0" fontId="53" fillId="0" borderId="0" xfId="0" applyFont="1" applyBorder="1" applyAlignment="1">
      <alignment horizontal="center" vertical="center"/>
    </xf>
    <xf numFmtId="0" fontId="53" fillId="0" borderId="5" xfId="0" applyFont="1" applyBorder="1" applyAlignment="1">
      <alignment horizontal="center" vertical="center"/>
    </xf>
    <xf numFmtId="0" fontId="44" fillId="0" borderId="17" xfId="0" applyFont="1" applyBorder="1" applyAlignment="1">
      <alignment horizontal="left" vertical="center" indent="1" shrinkToFit="1"/>
    </xf>
    <xf numFmtId="0" fontId="44" fillId="0" borderId="27" xfId="0" applyFont="1" applyBorder="1" applyAlignment="1">
      <alignment horizontal="left" vertical="center" indent="1" shrinkToFit="1"/>
    </xf>
    <xf numFmtId="0" fontId="44" fillId="0" borderId="2" xfId="0" applyFont="1" applyBorder="1" applyAlignment="1">
      <alignment horizontal="center" vertical="center" textRotation="255"/>
    </xf>
    <xf numFmtId="0" fontId="44" fillId="0" borderId="6" xfId="0" applyFont="1" applyBorder="1" applyAlignment="1">
      <alignment horizontal="center" vertical="center" textRotation="255"/>
    </xf>
    <xf numFmtId="0" fontId="44" fillId="0" borderId="17" xfId="0" applyFont="1" applyBorder="1" applyAlignment="1">
      <alignment horizontal="distributed" vertical="center" indent="1"/>
    </xf>
    <xf numFmtId="0" fontId="44" fillId="0" borderId="27" xfId="0" applyFont="1" applyBorder="1" applyAlignment="1">
      <alignment horizontal="distributed" vertical="center" indent="1"/>
    </xf>
    <xf numFmtId="178" fontId="42" fillId="4" borderId="16" xfId="0" applyNumberFormat="1" applyFont="1" applyFill="1" applyBorder="1" applyAlignment="1" applyProtection="1">
      <alignment horizontal="center" vertical="center" shrinkToFit="1"/>
      <protection locked="0"/>
    </xf>
    <xf numFmtId="178" fontId="42" fillId="4" borderId="17" xfId="0" applyNumberFormat="1" applyFont="1" applyFill="1" applyBorder="1" applyAlignment="1" applyProtection="1">
      <alignment horizontal="center" vertical="center" shrinkToFit="1"/>
      <protection locked="0"/>
    </xf>
    <xf numFmtId="0" fontId="42" fillId="2" borderId="16" xfId="0" applyFont="1" applyFill="1" applyBorder="1" applyAlignment="1">
      <alignment horizontal="center" vertical="center"/>
    </xf>
    <xf numFmtId="0" fontId="42" fillId="2" borderId="17" xfId="0" applyFont="1" applyFill="1" applyBorder="1" applyAlignment="1">
      <alignment horizontal="center" vertical="center"/>
    </xf>
    <xf numFmtId="0" fontId="42" fillId="2" borderId="16" xfId="0" applyFont="1" applyFill="1" applyBorder="1" applyAlignment="1">
      <alignment horizontal="center" vertical="center" wrapText="1"/>
    </xf>
    <xf numFmtId="0" fontId="42" fillId="2" borderId="17" xfId="0" applyFont="1" applyFill="1" applyBorder="1" applyAlignment="1">
      <alignment horizontal="center" vertical="center" wrapText="1"/>
    </xf>
    <xf numFmtId="0" fontId="42" fillId="2" borderId="27" xfId="0" applyFont="1" applyFill="1" applyBorder="1" applyAlignment="1">
      <alignment horizontal="center" vertical="center" wrapText="1"/>
    </xf>
    <xf numFmtId="0" fontId="42" fillId="0" borderId="16" xfId="0" applyFont="1" applyFill="1" applyBorder="1" applyAlignment="1" applyProtection="1">
      <alignment horizontal="center" vertical="center" shrinkToFit="1"/>
    </xf>
    <xf numFmtId="0" fontId="42" fillId="0" borderId="17" xfId="0" applyFont="1" applyFill="1" applyBorder="1" applyAlignment="1" applyProtection="1">
      <alignment horizontal="center" vertical="center" shrinkToFit="1"/>
    </xf>
    <xf numFmtId="0" fontId="42" fillId="2" borderId="27" xfId="0" applyFont="1" applyFill="1" applyBorder="1" applyAlignment="1">
      <alignment horizontal="center" vertical="center"/>
    </xf>
    <xf numFmtId="0" fontId="0" fillId="6" borderId="0" xfId="0" applyFill="1" applyAlignment="1">
      <alignment horizontal="left" vertical="top" wrapText="1"/>
    </xf>
    <xf numFmtId="0" fontId="20" fillId="0" borderId="75" xfId="0" applyFont="1" applyFill="1" applyBorder="1" applyAlignment="1" applyProtection="1">
      <alignment horizontal="left" vertical="center" shrinkToFit="1"/>
    </xf>
    <xf numFmtId="0" fontId="20" fillId="0" borderId="42" xfId="0" applyFont="1" applyFill="1" applyBorder="1" applyAlignment="1" applyProtection="1">
      <alignment horizontal="left" vertical="center" shrinkToFit="1"/>
    </xf>
    <xf numFmtId="0" fontId="20" fillId="4" borderId="67" xfId="0" applyFont="1" applyFill="1" applyBorder="1" applyAlignment="1" applyProtection="1">
      <alignment horizontal="left" vertical="center"/>
      <protection locked="0"/>
    </xf>
    <xf numFmtId="0" fontId="20" fillId="4" borderId="42" xfId="0" applyFont="1" applyFill="1" applyBorder="1" applyAlignment="1" applyProtection="1">
      <alignment horizontal="left" vertical="center"/>
      <protection locked="0"/>
    </xf>
    <xf numFmtId="0" fontId="20" fillId="4" borderId="75" xfId="0" applyFont="1" applyFill="1" applyBorder="1" applyAlignment="1" applyProtection="1">
      <alignment horizontal="left" vertical="center" shrinkToFit="1"/>
      <protection locked="0"/>
    </xf>
    <xf numFmtId="0" fontId="20" fillId="4" borderId="42" xfId="0" applyFont="1" applyFill="1" applyBorder="1" applyAlignment="1" applyProtection="1">
      <alignment horizontal="left" vertical="center" shrinkToFit="1"/>
      <protection locked="0"/>
    </xf>
    <xf numFmtId="189" fontId="6" fillId="0" borderId="71" xfId="2" applyNumberFormat="1" applyFont="1" applyFill="1" applyBorder="1" applyAlignment="1" applyProtection="1">
      <alignment horizontal="center" vertical="center" shrinkToFit="1"/>
    </xf>
    <xf numFmtId="189" fontId="6" fillId="0" borderId="56" xfId="2" applyNumberFormat="1" applyFont="1" applyFill="1" applyBorder="1" applyAlignment="1" applyProtection="1">
      <alignment horizontal="center" vertical="center" shrinkToFit="1"/>
    </xf>
    <xf numFmtId="0" fontId="0" fillId="6" borderId="0" xfId="0" applyFill="1" applyAlignment="1">
      <alignment horizontal="left" wrapText="1"/>
    </xf>
    <xf numFmtId="194" fontId="4" fillId="4" borderId="67" xfId="2" applyNumberFormat="1" applyFont="1" applyFill="1" applyBorder="1" applyAlignment="1" applyProtection="1">
      <alignment horizontal="center" vertical="center" shrinkToFit="1"/>
      <protection locked="0"/>
    </xf>
    <xf numFmtId="194" fontId="4" fillId="4" borderId="42" xfId="2" applyNumberFormat="1" applyFont="1" applyFill="1" applyBorder="1" applyAlignment="1" applyProtection="1">
      <alignment horizontal="center" vertical="center" shrinkToFit="1"/>
      <protection locked="0"/>
    </xf>
    <xf numFmtId="0" fontId="20" fillId="0" borderId="51" xfId="0" applyFont="1" applyFill="1" applyBorder="1" applyAlignment="1">
      <alignment horizontal="left" vertical="center" wrapText="1" shrinkToFit="1"/>
    </xf>
    <xf numFmtId="0" fontId="20" fillId="0" borderId="41" xfId="0" applyFont="1" applyFill="1" applyBorder="1" applyAlignment="1">
      <alignment horizontal="left" vertical="center" wrapText="1" shrinkToFit="1"/>
    </xf>
    <xf numFmtId="0" fontId="20" fillId="0" borderId="18" xfId="0" applyFont="1" applyFill="1" applyBorder="1" applyAlignment="1">
      <alignment horizontal="left" vertical="center" wrapText="1" shrinkToFit="1"/>
    </xf>
    <xf numFmtId="0" fontId="20" fillId="0" borderId="6" xfId="0" applyFont="1" applyFill="1" applyBorder="1" applyAlignment="1" applyProtection="1">
      <alignment horizontal="left" vertical="center" shrinkToFit="1"/>
    </xf>
    <xf numFmtId="0" fontId="20" fillId="0" borderId="50" xfId="0" applyFont="1" applyFill="1" applyBorder="1" applyAlignment="1" applyProtection="1">
      <alignment horizontal="left" vertical="center" shrinkToFit="1"/>
    </xf>
    <xf numFmtId="0" fontId="20" fillId="4" borderId="1" xfId="0" applyFont="1" applyFill="1" applyBorder="1" applyAlignment="1" applyProtection="1">
      <alignment horizontal="center" vertical="center" shrinkToFit="1"/>
      <protection locked="0"/>
    </xf>
    <xf numFmtId="0" fontId="20" fillId="4" borderId="50" xfId="0" applyFont="1" applyFill="1" applyBorder="1" applyAlignment="1" applyProtection="1">
      <alignment horizontal="center" vertical="center" shrinkToFit="1"/>
      <protection locked="0"/>
    </xf>
    <xf numFmtId="186" fontId="6" fillId="2" borderId="51" xfId="2" applyNumberFormat="1" applyFont="1" applyFill="1" applyBorder="1" applyAlignment="1">
      <alignment horizontal="center" vertical="center" shrinkToFit="1"/>
    </xf>
    <xf numFmtId="186" fontId="6" fillId="2" borderId="41" xfId="2" applyNumberFormat="1" applyFont="1" applyFill="1" applyBorder="1" applyAlignment="1">
      <alignment horizontal="center" vertical="center" shrinkToFit="1"/>
    </xf>
    <xf numFmtId="193" fontId="4" fillId="2" borderId="80" xfId="2" applyNumberFormat="1" applyFont="1" applyFill="1" applyBorder="1" applyAlignment="1">
      <alignment horizontal="center" vertical="center" shrinkToFit="1"/>
    </xf>
    <xf numFmtId="193" fontId="4" fillId="2" borderId="18" xfId="2" applyNumberFormat="1" applyFont="1" applyFill="1" applyBorder="1" applyAlignment="1">
      <alignment horizontal="center" vertical="center" shrinkToFit="1"/>
    </xf>
    <xf numFmtId="193" fontId="4" fillId="2" borderId="79" xfId="2" applyNumberFormat="1" applyFont="1" applyFill="1" applyBorder="1" applyAlignment="1">
      <alignment horizontal="center" vertical="center" shrinkToFit="1"/>
    </xf>
    <xf numFmtId="189" fontId="6" fillId="0" borderId="51" xfId="2" applyNumberFormat="1" applyFont="1" applyFill="1" applyBorder="1" applyAlignment="1">
      <alignment horizontal="center" vertical="center" shrinkToFit="1"/>
    </xf>
    <xf numFmtId="189" fontId="6" fillId="0" borderId="41" xfId="2" applyNumberFormat="1" applyFont="1" applyFill="1" applyBorder="1" applyAlignment="1">
      <alignment horizontal="center" vertical="center" shrinkToFit="1"/>
    </xf>
    <xf numFmtId="0" fontId="0" fillId="6" borderId="4" xfId="0" applyFill="1" applyBorder="1" applyAlignment="1">
      <alignment horizontal="center" vertical="top"/>
    </xf>
    <xf numFmtId="0" fontId="20" fillId="2" borderId="67" xfId="0" applyFont="1" applyFill="1" applyBorder="1" applyAlignment="1">
      <alignment horizontal="left" vertical="center" shrinkToFit="1"/>
    </xf>
    <xf numFmtId="0" fontId="20" fillId="2" borderId="35" xfId="0" applyFont="1" applyFill="1" applyBorder="1" applyAlignment="1">
      <alignment horizontal="left" vertical="center" shrinkToFit="1"/>
    </xf>
    <xf numFmtId="0" fontId="70" fillId="6" borderId="10" xfId="0" applyFont="1" applyFill="1" applyBorder="1" applyAlignment="1">
      <alignment horizontal="center" vertical="center"/>
    </xf>
    <xf numFmtId="192" fontId="0" fillId="6" borderId="10" xfId="0" applyNumberFormat="1" applyFill="1" applyBorder="1" applyAlignment="1">
      <alignment horizontal="center" vertical="center"/>
    </xf>
    <xf numFmtId="185" fontId="0" fillId="6" borderId="10" xfId="0" applyNumberFormat="1" applyFill="1" applyBorder="1" applyAlignment="1">
      <alignment horizontal="center" vertical="center"/>
    </xf>
    <xf numFmtId="0" fontId="4" fillId="2" borderId="16"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193" fontId="4" fillId="2" borderId="16" xfId="2" applyNumberFormat="1" applyFont="1" applyFill="1" applyBorder="1" applyAlignment="1">
      <alignment horizontal="center" vertical="center" shrinkToFit="1"/>
    </xf>
    <xf numFmtId="193" fontId="4" fillId="2" borderId="17" xfId="2" applyNumberFormat="1" applyFont="1" applyFill="1" applyBorder="1" applyAlignment="1">
      <alignment horizontal="center" vertical="center" shrinkToFit="1"/>
    </xf>
    <xf numFmtId="193" fontId="4" fillId="2" borderId="27" xfId="2" applyNumberFormat="1" applyFont="1" applyFill="1" applyBorder="1" applyAlignment="1">
      <alignment horizontal="center" vertical="center" shrinkToFit="1"/>
    </xf>
    <xf numFmtId="0" fontId="20" fillId="2" borderId="64" xfId="0" applyFont="1" applyFill="1" applyBorder="1" applyAlignment="1">
      <alignment horizontal="center" vertical="center" textRotation="255" shrinkToFit="1"/>
    </xf>
    <xf numFmtId="0" fontId="20" fillId="2" borderId="65" xfId="0" applyFont="1" applyFill="1" applyBorder="1" applyAlignment="1">
      <alignment horizontal="center" vertical="center" textRotation="255" shrinkToFit="1"/>
    </xf>
    <xf numFmtId="0" fontId="20" fillId="2" borderId="46" xfId="0" applyFont="1" applyFill="1" applyBorder="1" applyAlignment="1">
      <alignment horizontal="center" vertical="center" textRotation="255" shrinkToFit="1"/>
    </xf>
    <xf numFmtId="0" fontId="20" fillId="2" borderId="51" xfId="0" applyFont="1" applyFill="1" applyBorder="1" applyAlignment="1">
      <alignment horizontal="left" vertical="center" shrinkToFit="1"/>
    </xf>
    <xf numFmtId="0" fontId="20" fillId="2" borderId="18" xfId="0" applyFont="1" applyFill="1" applyBorder="1" applyAlignment="1">
      <alignment horizontal="left" vertical="center" shrinkToFit="1"/>
    </xf>
    <xf numFmtId="0" fontId="20" fillId="2" borderId="79" xfId="0" applyFont="1" applyFill="1" applyBorder="1" applyAlignment="1">
      <alignment horizontal="left" vertical="center" shrinkToFit="1"/>
    </xf>
    <xf numFmtId="195" fontId="42" fillId="2" borderId="15" xfId="2" applyNumberFormat="1" applyFont="1" applyFill="1" applyBorder="1" applyAlignment="1">
      <alignment horizontal="center" vertical="center" shrinkToFit="1"/>
    </xf>
    <xf numFmtId="195" fontId="42" fillId="2" borderId="13" xfId="2" applyNumberFormat="1" applyFont="1" applyFill="1" applyBorder="1" applyAlignment="1">
      <alignment horizontal="center" vertical="center" shrinkToFit="1"/>
    </xf>
    <xf numFmtId="195" fontId="42" fillId="2" borderId="52" xfId="2" applyNumberFormat="1" applyFont="1" applyFill="1" applyBorder="1" applyAlignment="1">
      <alignment horizontal="center" vertical="center" shrinkToFit="1"/>
    </xf>
    <xf numFmtId="195" fontId="42" fillId="2" borderId="28" xfId="2" applyNumberFormat="1" applyFont="1" applyFill="1" applyBorder="1" applyAlignment="1">
      <alignment horizontal="center" vertical="center" shrinkToFit="1"/>
    </xf>
    <xf numFmtId="195" fontId="42" fillId="2" borderId="86" xfId="2" applyNumberFormat="1" applyFont="1" applyFill="1" applyBorder="1" applyAlignment="1">
      <alignment horizontal="center" vertical="center" shrinkToFit="1"/>
    </xf>
    <xf numFmtId="195" fontId="42" fillId="2" borderId="16" xfId="2" applyNumberFormat="1" applyFont="1" applyFill="1" applyBorder="1" applyAlignment="1">
      <alignment horizontal="center" vertical="center" shrinkToFit="1"/>
    </xf>
    <xf numFmtId="195" fontId="42" fillId="2" borderId="17" xfId="2" applyNumberFormat="1" applyFont="1" applyFill="1" applyBorder="1" applyAlignment="1">
      <alignment horizontal="center" vertical="center" shrinkToFit="1"/>
    </xf>
    <xf numFmtId="195" fontId="42" fillId="2" borderId="27" xfId="2" applyNumberFormat="1" applyFont="1" applyFill="1" applyBorder="1" applyAlignment="1">
      <alignment horizontal="center" vertical="center" shrinkToFit="1"/>
    </xf>
    <xf numFmtId="195" fontId="42" fillId="2" borderId="29" xfId="2" applyNumberFormat="1" applyFont="1" applyFill="1" applyBorder="1" applyAlignment="1">
      <alignment horizontal="center" vertical="center" shrinkToFit="1"/>
    </xf>
    <xf numFmtId="195" fontId="42" fillId="2" borderId="3" xfId="2" applyNumberFormat="1" applyFont="1" applyFill="1" applyBorder="1" applyAlignment="1">
      <alignment horizontal="center" vertical="center" shrinkToFit="1"/>
    </xf>
    <xf numFmtId="195" fontId="42" fillId="2" borderId="8" xfId="2" applyNumberFormat="1" applyFont="1" applyFill="1" applyBorder="1" applyAlignment="1">
      <alignment horizontal="center" vertical="center" shrinkToFit="1"/>
    </xf>
    <xf numFmtId="195" fontId="42" fillId="2" borderId="75" xfId="2" applyNumberFormat="1" applyFont="1" applyFill="1" applyBorder="1" applyAlignment="1">
      <alignment horizontal="center" vertical="center" shrinkToFit="1"/>
    </xf>
    <xf numFmtId="195" fontId="42" fillId="2" borderId="35" xfId="2" applyNumberFormat="1" applyFont="1" applyFill="1" applyBorder="1" applyAlignment="1">
      <alignment horizontal="center" vertical="center" shrinkToFit="1"/>
    </xf>
    <xf numFmtId="195" fontId="42" fillId="2" borderId="68" xfId="2" applyNumberFormat="1" applyFont="1" applyFill="1" applyBorder="1" applyAlignment="1">
      <alignment horizontal="center" vertical="center" shrinkToFit="1"/>
    </xf>
    <xf numFmtId="0" fontId="0" fillId="6" borderId="0" xfId="0" applyFont="1" applyFill="1" applyAlignment="1">
      <alignment horizontal="left" vertical="center" wrapText="1"/>
    </xf>
    <xf numFmtId="0" fontId="43" fillId="2" borderId="0" xfId="0" applyFont="1" applyFill="1" applyAlignment="1">
      <alignment horizontal="center" vertical="center"/>
    </xf>
    <xf numFmtId="0" fontId="45" fillId="2" borderId="75" xfId="0" applyFont="1" applyFill="1" applyBorder="1" applyAlignment="1">
      <alignment horizontal="center" vertical="center" shrinkToFit="1"/>
    </xf>
    <xf numFmtId="0" fontId="45" fillId="2" borderId="35" xfId="0" applyFont="1" applyFill="1" applyBorder="1" applyAlignment="1">
      <alignment horizontal="center" vertical="center" shrinkToFit="1"/>
    </xf>
    <xf numFmtId="0" fontId="45" fillId="2" borderId="68" xfId="0" applyFont="1" applyFill="1" applyBorder="1" applyAlignment="1">
      <alignment horizontal="center" vertical="center" shrinkToFit="1"/>
    </xf>
    <xf numFmtId="0" fontId="46" fillId="2" borderId="12" xfId="0" applyFont="1" applyFill="1" applyBorder="1" applyAlignment="1">
      <alignment horizontal="center" vertical="center"/>
    </xf>
    <xf numFmtId="0" fontId="46" fillId="2" borderId="34" xfId="0" applyFont="1" applyFill="1" applyBorder="1" applyAlignment="1">
      <alignment horizontal="center" vertical="center"/>
    </xf>
    <xf numFmtId="0" fontId="46" fillId="2" borderId="33" xfId="0" applyFont="1" applyFill="1" applyBorder="1" applyAlignment="1">
      <alignment horizontal="center" vertical="center"/>
    </xf>
    <xf numFmtId="0" fontId="46" fillId="2" borderId="26" xfId="0" applyFont="1" applyFill="1" applyBorder="1" applyAlignment="1">
      <alignment horizontal="center" vertical="center"/>
    </xf>
    <xf numFmtId="0" fontId="46" fillId="2" borderId="30" xfId="0" applyFont="1" applyFill="1" applyBorder="1" applyAlignment="1">
      <alignment horizontal="center" vertical="center"/>
    </xf>
    <xf numFmtId="0" fontId="46" fillId="2" borderId="81" xfId="0" applyFont="1" applyFill="1" applyBorder="1" applyAlignment="1">
      <alignment horizontal="center" vertical="center" shrinkToFit="1"/>
    </xf>
    <xf numFmtId="0" fontId="46" fillId="2" borderId="82" xfId="0" applyFont="1" applyFill="1" applyBorder="1" applyAlignment="1">
      <alignment horizontal="center" vertical="center" shrinkToFit="1"/>
    </xf>
    <xf numFmtId="0" fontId="46" fillId="2" borderId="83" xfId="0" applyFont="1" applyFill="1" applyBorder="1" applyAlignment="1">
      <alignment horizontal="center" vertical="center" shrinkToFit="1"/>
    </xf>
    <xf numFmtId="185" fontId="6" fillId="2" borderId="67" xfId="2" applyNumberFormat="1" applyFont="1" applyFill="1" applyBorder="1" applyAlignment="1">
      <alignment horizontal="center" vertical="center" shrinkToFit="1"/>
    </xf>
    <xf numFmtId="185" fontId="6" fillId="2" borderId="42" xfId="2" applyNumberFormat="1" applyFont="1" applyFill="1" applyBorder="1" applyAlignment="1">
      <alignment horizontal="center" vertical="center" shrinkToFit="1"/>
    </xf>
    <xf numFmtId="38" fontId="6" fillId="2" borderId="76" xfId="2" applyFont="1" applyFill="1" applyBorder="1" applyAlignment="1">
      <alignment horizontal="center" vertical="center" shrinkToFit="1"/>
    </xf>
    <xf numFmtId="38" fontId="6" fillId="2" borderId="77" xfId="2" applyFont="1" applyFill="1" applyBorder="1" applyAlignment="1">
      <alignment horizontal="center" vertical="center" shrinkToFit="1"/>
    </xf>
    <xf numFmtId="38" fontId="6" fillId="2" borderId="78" xfId="2" applyFont="1" applyFill="1" applyBorder="1" applyAlignment="1">
      <alignment horizontal="center" vertical="center" shrinkToFit="1"/>
    </xf>
    <xf numFmtId="0" fontId="8" fillId="2" borderId="82" xfId="0" applyFont="1" applyFill="1" applyBorder="1" applyAlignment="1">
      <alignment horizontal="center" vertical="center" shrinkToFit="1"/>
    </xf>
    <xf numFmtId="0" fontId="46" fillId="2" borderId="70" xfId="0" applyFont="1" applyFill="1" applyBorder="1" applyAlignment="1">
      <alignment horizontal="center" vertical="center" shrinkToFit="1"/>
    </xf>
    <xf numFmtId="0" fontId="43" fillId="2" borderId="10" xfId="0" applyFont="1" applyFill="1" applyBorder="1" applyAlignment="1">
      <alignment horizontal="center" vertical="center"/>
    </xf>
    <xf numFmtId="0" fontId="46" fillId="2" borderId="85" xfId="0" applyFont="1" applyFill="1" applyBorder="1" applyAlignment="1">
      <alignment horizontal="center" vertical="center"/>
    </xf>
    <xf numFmtId="0" fontId="46" fillId="2" borderId="18" xfId="0" applyFont="1" applyFill="1" applyBorder="1" applyAlignment="1">
      <alignment horizontal="center" vertical="center"/>
    </xf>
    <xf numFmtId="0" fontId="46" fillId="2" borderId="14" xfId="0" applyFont="1" applyFill="1" applyBorder="1" applyAlignment="1">
      <alignment horizontal="center" vertical="center"/>
    </xf>
    <xf numFmtId="0" fontId="69" fillId="2" borderId="85" xfId="0" applyFont="1" applyFill="1" applyBorder="1" applyAlignment="1">
      <alignment horizontal="center" vertical="center"/>
    </xf>
    <xf numFmtId="0" fontId="69" fillId="2" borderId="41" xfId="0" applyFont="1" applyFill="1" applyBorder="1" applyAlignment="1">
      <alignment horizontal="center" vertical="center"/>
    </xf>
    <xf numFmtId="0" fontId="69" fillId="2" borderId="9" xfId="0" applyFont="1" applyFill="1" applyBorder="1" applyAlignment="1">
      <alignment horizontal="center" vertical="center"/>
    </xf>
    <xf numFmtId="0" fontId="46" fillId="2" borderId="80" xfId="0" applyFont="1" applyFill="1" applyBorder="1" applyAlignment="1">
      <alignment horizontal="center" vertical="center"/>
    </xf>
    <xf numFmtId="0" fontId="46" fillId="2" borderId="79" xfId="0" applyFont="1" applyFill="1" applyBorder="1" applyAlignment="1">
      <alignment horizontal="center" vertical="center"/>
    </xf>
    <xf numFmtId="0" fontId="8" fillId="2" borderId="51" xfId="0" applyFont="1" applyFill="1" applyBorder="1" applyAlignment="1">
      <alignment horizontal="center" vertical="center" wrapText="1" shrinkToFit="1"/>
    </xf>
    <xf numFmtId="0" fontId="8" fillId="2" borderId="18" xfId="0" applyFont="1" applyFill="1" applyBorder="1" applyAlignment="1">
      <alignment horizontal="center" vertical="center" wrapText="1" shrinkToFit="1"/>
    </xf>
    <xf numFmtId="0" fontId="8" fillId="2" borderId="41" xfId="0" applyFont="1" applyFill="1" applyBorder="1" applyAlignment="1">
      <alignment horizontal="center" vertical="center" wrapText="1" shrinkToFit="1"/>
    </xf>
    <xf numFmtId="0" fontId="46" fillId="2" borderId="80" xfId="0" applyFont="1" applyFill="1" applyBorder="1" applyAlignment="1">
      <alignment horizontal="center" vertical="center" wrapText="1" shrinkToFit="1"/>
    </xf>
    <xf numFmtId="0" fontId="46" fillId="2" borderId="18" xfId="0" applyFont="1" applyFill="1" applyBorder="1" applyAlignment="1">
      <alignment horizontal="center" vertical="center" wrapText="1" shrinkToFit="1"/>
    </xf>
    <xf numFmtId="0" fontId="46" fillId="2" borderId="79" xfId="0" applyFont="1" applyFill="1" applyBorder="1" applyAlignment="1">
      <alignment horizontal="center" vertical="center" wrapText="1" shrinkToFit="1"/>
    </xf>
    <xf numFmtId="0" fontId="46" fillId="2" borderId="67" xfId="0" applyFont="1" applyFill="1" applyBorder="1" applyAlignment="1">
      <alignment horizontal="center" vertical="center"/>
    </xf>
    <xf numFmtId="0" fontId="46" fillId="2" borderId="35" xfId="0" applyFont="1" applyFill="1" applyBorder="1" applyAlignment="1">
      <alignment horizontal="center" vertical="center"/>
    </xf>
    <xf numFmtId="0" fontId="46" fillId="2" borderId="68" xfId="0" applyFont="1" applyFill="1" applyBorder="1" applyAlignment="1">
      <alignment horizontal="center" vertical="center"/>
    </xf>
    <xf numFmtId="195" fontId="42" fillId="2" borderId="9" xfId="2" applyNumberFormat="1" applyFont="1" applyFill="1" applyBorder="1" applyAlignment="1">
      <alignment horizontal="center" vertical="center" shrinkToFit="1"/>
    </xf>
    <xf numFmtId="195" fontId="42" fillId="2" borderId="14" xfId="2" applyNumberFormat="1" applyFont="1" applyFill="1" applyBorder="1" applyAlignment="1">
      <alignment horizontal="center" vertical="center" shrinkToFit="1"/>
    </xf>
    <xf numFmtId="0" fontId="46" fillId="2" borderId="42" xfId="0" applyFont="1" applyFill="1" applyBorder="1" applyAlignment="1">
      <alignment horizontal="center" vertical="center"/>
    </xf>
    <xf numFmtId="0" fontId="46" fillId="2" borderId="75" xfId="0" applyFont="1" applyFill="1" applyBorder="1" applyAlignment="1">
      <alignment horizontal="center" vertical="center"/>
    </xf>
    <xf numFmtId="0" fontId="45" fillId="2" borderId="35" xfId="0" applyFont="1" applyFill="1" applyBorder="1" applyAlignment="1">
      <alignment horizontal="center" vertical="center" wrapText="1"/>
    </xf>
    <xf numFmtId="0" fontId="45" fillId="2" borderId="42" xfId="0" applyFont="1" applyFill="1" applyBorder="1" applyAlignment="1">
      <alignment horizontal="center" vertical="center"/>
    </xf>
    <xf numFmtId="194" fontId="6" fillId="4" borderId="51" xfId="2" applyNumberFormat="1" applyFont="1" applyFill="1" applyBorder="1" applyAlignment="1" applyProtection="1">
      <alignment horizontal="center" vertical="center" shrinkToFit="1"/>
      <protection locked="0"/>
    </xf>
    <xf numFmtId="194" fontId="6" fillId="4" borderId="41" xfId="2" applyNumberFormat="1" applyFont="1" applyFill="1" applyBorder="1" applyAlignment="1" applyProtection="1">
      <alignment horizontal="center" vertical="center" shrinkToFit="1"/>
      <protection locked="0"/>
    </xf>
    <xf numFmtId="185" fontId="6" fillId="2" borderId="51" xfId="2" applyNumberFormat="1" applyFont="1" applyFill="1" applyBorder="1" applyAlignment="1">
      <alignment horizontal="center" vertical="center" shrinkToFit="1"/>
    </xf>
    <xf numFmtId="185" fontId="6" fillId="2" borderId="41" xfId="2" applyNumberFormat="1" applyFont="1" applyFill="1" applyBorder="1" applyAlignment="1">
      <alignment horizontal="center" vertical="center" shrinkToFit="1"/>
    </xf>
    <xf numFmtId="0" fontId="20" fillId="2" borderId="68" xfId="0" applyFont="1" applyFill="1" applyBorder="1" applyAlignment="1">
      <alignment horizontal="left" vertical="center" shrinkToFit="1"/>
    </xf>
    <xf numFmtId="194" fontId="6" fillId="4" borderId="67" xfId="2" applyNumberFormat="1" applyFont="1" applyFill="1" applyBorder="1" applyAlignment="1" applyProtection="1">
      <alignment horizontal="center" vertical="center" shrinkToFit="1"/>
      <protection locked="0"/>
    </xf>
    <xf numFmtId="194" fontId="6" fillId="4" borderId="42" xfId="2" applyNumberFormat="1" applyFont="1" applyFill="1" applyBorder="1" applyAlignment="1" applyProtection="1">
      <alignment horizontal="center" vertical="center" shrinkToFit="1"/>
      <protection locked="0"/>
    </xf>
    <xf numFmtId="193" fontId="4" fillId="2" borderId="75" xfId="2" applyNumberFormat="1" applyFont="1" applyFill="1" applyBorder="1" applyAlignment="1">
      <alignment horizontal="center" vertical="center" shrinkToFit="1"/>
    </xf>
    <xf numFmtId="193" fontId="4" fillId="2" borderId="35" xfId="2" applyNumberFormat="1" applyFont="1" applyFill="1" applyBorder="1" applyAlignment="1">
      <alignment horizontal="center" vertical="center" shrinkToFit="1"/>
    </xf>
    <xf numFmtId="193" fontId="4" fillId="2" borderId="68" xfId="2" applyNumberFormat="1" applyFont="1" applyFill="1" applyBorder="1" applyAlignment="1">
      <alignment horizontal="center" vertical="center" shrinkToFit="1"/>
    </xf>
    <xf numFmtId="0" fontId="20" fillId="2" borderId="67" xfId="0" applyFont="1" applyFill="1" applyBorder="1" applyAlignment="1">
      <alignment horizontal="left" vertical="center" wrapText="1" shrinkToFit="1"/>
    </xf>
    <xf numFmtId="0" fontId="20" fillId="2" borderId="35" xfId="0" applyFont="1" applyFill="1" applyBorder="1" applyAlignment="1">
      <alignment horizontal="left" vertical="center" wrapText="1" shrinkToFit="1"/>
    </xf>
    <xf numFmtId="0" fontId="20" fillId="2" borderId="68" xfId="0" applyFont="1" applyFill="1" applyBorder="1" applyAlignment="1">
      <alignment horizontal="left" vertical="center" wrapText="1" shrinkToFit="1"/>
    </xf>
    <xf numFmtId="0" fontId="20" fillId="2" borderId="12" xfId="0" applyFont="1" applyFill="1" applyBorder="1" applyAlignment="1" applyProtection="1">
      <alignment horizontal="left" vertical="center" shrinkToFit="1"/>
    </xf>
    <xf numFmtId="0" fontId="20" fillId="2" borderId="34" xfId="0" applyFont="1" applyFill="1" applyBorder="1" applyAlignment="1" applyProtection="1">
      <alignment horizontal="left" vertical="center" shrinkToFit="1"/>
    </xf>
    <xf numFmtId="194" fontId="20" fillId="4" borderId="1" xfId="2" applyNumberFormat="1" applyFont="1" applyFill="1" applyBorder="1" applyAlignment="1" applyProtection="1">
      <alignment horizontal="center" vertical="center" shrinkToFit="1"/>
      <protection locked="0"/>
    </xf>
    <xf numFmtId="194" fontId="20" fillId="4" borderId="7" xfId="2" applyNumberFormat="1" applyFont="1" applyFill="1" applyBorder="1" applyAlignment="1" applyProtection="1">
      <alignment horizontal="center" vertical="center" shrinkToFit="1"/>
      <protection locked="0"/>
    </xf>
    <xf numFmtId="194" fontId="6" fillId="4" borderId="12" xfId="2" applyNumberFormat="1" applyFont="1" applyFill="1" applyBorder="1" applyAlignment="1" applyProtection="1">
      <alignment horizontal="center" vertical="center" shrinkToFit="1"/>
      <protection locked="0"/>
    </xf>
    <xf numFmtId="194" fontId="6" fillId="4" borderId="34" xfId="2" applyNumberFormat="1" applyFont="1" applyFill="1" applyBorder="1" applyAlignment="1" applyProtection="1">
      <alignment horizontal="center" vertical="center" shrinkToFit="1"/>
      <protection locked="0"/>
    </xf>
    <xf numFmtId="185" fontId="6" fillId="4" borderId="67" xfId="2" applyNumberFormat="1" applyFont="1" applyFill="1" applyBorder="1" applyAlignment="1" applyProtection="1">
      <alignment horizontal="center" vertical="center" shrinkToFit="1"/>
      <protection locked="0"/>
    </xf>
    <xf numFmtId="185" fontId="6" fillId="4" borderId="42" xfId="2" applyNumberFormat="1" applyFont="1" applyFill="1" applyBorder="1" applyAlignment="1" applyProtection="1">
      <alignment horizontal="center" vertical="center" shrinkToFit="1"/>
      <protection locked="0"/>
    </xf>
    <xf numFmtId="194" fontId="20" fillId="0" borderId="35" xfId="2" applyNumberFormat="1" applyFont="1" applyFill="1" applyBorder="1" applyAlignment="1" applyProtection="1">
      <alignment horizontal="center" vertical="center" shrinkToFit="1"/>
    </xf>
    <xf numFmtId="194" fontId="20" fillId="0" borderId="68" xfId="2" applyNumberFormat="1" applyFont="1" applyFill="1" applyBorder="1" applyAlignment="1" applyProtection="1">
      <alignment horizontal="center" vertical="center" shrinkToFit="1"/>
    </xf>
    <xf numFmtId="194" fontId="6" fillId="0" borderId="67" xfId="2" applyNumberFormat="1" applyFont="1" applyFill="1" applyBorder="1" applyAlignment="1" applyProtection="1">
      <alignment horizontal="center" vertical="center" shrinkToFit="1"/>
    </xf>
    <xf numFmtId="194" fontId="6" fillId="0" borderId="42" xfId="2" applyNumberFormat="1" applyFont="1" applyFill="1" applyBorder="1" applyAlignment="1" applyProtection="1">
      <alignment horizontal="center" vertical="center" shrinkToFit="1"/>
    </xf>
    <xf numFmtId="195" fontId="42" fillId="2" borderId="38" xfId="2" applyNumberFormat="1" applyFont="1" applyFill="1" applyBorder="1" applyAlignment="1">
      <alignment horizontal="center" vertical="center" shrinkToFit="1"/>
    </xf>
    <xf numFmtId="195" fontId="42" fillId="2" borderId="37" xfId="2" applyNumberFormat="1" applyFont="1" applyFill="1" applyBorder="1" applyAlignment="1">
      <alignment horizontal="center" vertical="center" shrinkToFit="1"/>
    </xf>
    <xf numFmtId="195" fontId="4" fillId="2" borderId="75" xfId="2" applyNumberFormat="1" applyFont="1" applyFill="1" applyBorder="1" applyAlignment="1">
      <alignment horizontal="center" vertical="center" shrinkToFit="1"/>
    </xf>
    <xf numFmtId="195" fontId="4" fillId="2" borderId="35" xfId="2" applyNumberFormat="1" applyFont="1" applyFill="1" applyBorder="1" applyAlignment="1">
      <alignment horizontal="center" vertical="center" shrinkToFit="1"/>
    </xf>
    <xf numFmtId="195" fontId="4" fillId="2" borderId="68" xfId="2" applyNumberFormat="1" applyFont="1" applyFill="1" applyBorder="1" applyAlignment="1">
      <alignment horizontal="center" vertical="center" shrinkToFit="1"/>
    </xf>
    <xf numFmtId="0" fontId="20" fillId="2" borderId="67" xfId="0" applyFont="1" applyFill="1" applyBorder="1" applyAlignment="1" applyProtection="1">
      <alignment horizontal="center" vertical="center" shrinkToFit="1"/>
    </xf>
    <xf numFmtId="0" fontId="20" fillId="2" borderId="42" xfId="0" applyFont="1" applyFill="1" applyBorder="1" applyAlignment="1" applyProtection="1">
      <alignment horizontal="center" vertical="center" shrinkToFit="1"/>
    </xf>
    <xf numFmtId="0" fontId="20" fillId="4" borderId="75" xfId="0" applyFont="1" applyFill="1" applyBorder="1" applyAlignment="1" applyProtection="1">
      <alignment horizontal="center" vertical="center"/>
      <protection locked="0"/>
    </xf>
    <xf numFmtId="0" fontId="20" fillId="4" borderId="35" xfId="0" applyFont="1" applyFill="1" applyBorder="1" applyAlignment="1" applyProtection="1">
      <alignment horizontal="center" vertical="center"/>
      <protection locked="0"/>
    </xf>
    <xf numFmtId="0" fontId="20" fillId="4" borderId="68" xfId="0" applyFont="1" applyFill="1" applyBorder="1" applyAlignment="1" applyProtection="1">
      <alignment horizontal="center" vertical="center"/>
      <protection locked="0"/>
    </xf>
    <xf numFmtId="0" fontId="20" fillId="2" borderId="80" xfId="0" applyFont="1" applyFill="1" applyBorder="1" applyAlignment="1">
      <alignment horizontal="center" vertical="center"/>
    </xf>
    <xf numFmtId="0" fontId="20" fillId="2" borderId="18" xfId="0" applyFont="1" applyFill="1" applyBorder="1" applyAlignment="1">
      <alignment horizontal="center" vertical="center"/>
    </xf>
    <xf numFmtId="0" fontId="20" fillId="2" borderId="79" xfId="0" applyFont="1" applyFill="1" applyBorder="1" applyAlignment="1">
      <alignment horizontal="center" vertical="center"/>
    </xf>
    <xf numFmtId="0" fontId="20" fillId="2" borderId="85" xfId="0" applyFont="1" applyFill="1" applyBorder="1" applyAlignment="1">
      <alignment horizontal="center" vertical="center" wrapText="1" shrinkToFit="1"/>
    </xf>
    <xf numFmtId="0" fontId="20" fillId="2" borderId="9" xfId="0" applyFont="1" applyFill="1" applyBorder="1" applyAlignment="1">
      <alignment horizontal="center" vertical="center" wrapText="1" shrinkToFit="1"/>
    </xf>
    <xf numFmtId="0" fontId="46" fillId="2" borderId="9" xfId="0" applyFont="1" applyFill="1" applyBorder="1" applyAlignment="1">
      <alignment horizontal="center" vertical="center" wrapText="1" shrinkToFit="1"/>
    </xf>
    <xf numFmtId="0" fontId="46" fillId="2" borderId="14" xfId="0" applyFont="1" applyFill="1" applyBorder="1" applyAlignment="1">
      <alignment horizontal="center" vertical="center" wrapText="1" shrinkToFit="1"/>
    </xf>
    <xf numFmtId="0" fontId="20" fillId="2" borderId="6" xfId="0" applyFont="1" applyFill="1" applyBorder="1" applyAlignment="1" applyProtection="1">
      <alignment horizontal="center" vertical="center" shrinkToFit="1"/>
    </xf>
    <xf numFmtId="0" fontId="20" fillId="2" borderId="50" xfId="0" applyFont="1" applyFill="1" applyBorder="1" applyAlignment="1" applyProtection="1">
      <alignment horizontal="center" vertical="center" shrinkToFit="1"/>
    </xf>
    <xf numFmtId="0" fontId="20" fillId="4" borderId="1" xfId="0" applyFont="1" applyFill="1" applyBorder="1" applyAlignment="1" applyProtection="1">
      <alignment horizontal="center" vertical="center"/>
      <protection locked="0"/>
    </xf>
    <xf numFmtId="0" fontId="20" fillId="4" borderId="7" xfId="0" applyFont="1" applyFill="1" applyBorder="1" applyAlignment="1" applyProtection="1">
      <alignment horizontal="center" vertical="center"/>
      <protection locked="0"/>
    </xf>
    <xf numFmtId="194" fontId="4" fillId="4" borderId="12" xfId="2" applyNumberFormat="1" applyFont="1" applyFill="1" applyBorder="1" applyAlignment="1" applyProtection="1">
      <alignment horizontal="center" vertical="center" shrinkToFit="1"/>
      <protection locked="0"/>
    </xf>
    <xf numFmtId="194" fontId="4" fillId="4" borderId="34" xfId="2" applyNumberFormat="1" applyFont="1" applyFill="1" applyBorder="1" applyAlignment="1" applyProtection="1">
      <alignment horizontal="center" vertical="center" shrinkToFit="1"/>
      <protection locked="0"/>
    </xf>
    <xf numFmtId="185" fontId="6" fillId="4" borderId="6" xfId="2" applyNumberFormat="1" applyFont="1" applyFill="1" applyBorder="1" applyAlignment="1" applyProtection="1">
      <alignment horizontal="center" vertical="center" shrinkToFit="1"/>
      <protection locked="0"/>
    </xf>
    <xf numFmtId="185" fontId="6" fillId="4" borderId="50" xfId="2" applyNumberFormat="1" applyFont="1" applyFill="1" applyBorder="1" applyAlignment="1" applyProtection="1">
      <alignment horizontal="center" vertical="center" shrinkToFit="1"/>
      <protection locked="0"/>
    </xf>
    <xf numFmtId="0" fontId="6" fillId="2" borderId="2" xfId="0" applyFont="1" applyFill="1" applyBorder="1" applyAlignment="1">
      <alignment horizontal="center" vertical="center" wrapText="1" shrinkToFit="1"/>
    </xf>
    <xf numFmtId="0" fontId="6" fillId="2" borderId="3" xfId="0" applyFont="1" applyFill="1" applyBorder="1" applyAlignment="1">
      <alignment horizontal="center" vertical="center" wrapText="1" shrinkToFit="1"/>
    </xf>
    <xf numFmtId="0" fontId="6" fillId="2" borderId="8" xfId="0" applyFont="1" applyFill="1" applyBorder="1" applyAlignment="1">
      <alignment horizontal="center" vertical="center" wrapText="1" shrinkToFit="1"/>
    </xf>
    <xf numFmtId="0" fontId="6" fillId="2" borderId="6" xfId="0"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0" fontId="6" fillId="2" borderId="7" xfId="0" applyFont="1" applyFill="1" applyBorder="1" applyAlignment="1">
      <alignment horizontal="center" vertical="center" wrapText="1" shrinkToFit="1"/>
    </xf>
    <xf numFmtId="0" fontId="46" fillId="2" borderId="15" xfId="0" applyFont="1" applyFill="1" applyBorder="1" applyAlignment="1">
      <alignment horizontal="center" vertical="center" wrapText="1" shrinkToFit="1"/>
    </xf>
    <xf numFmtId="0" fontId="46" fillId="2" borderId="13" xfId="0" applyFont="1" applyFill="1" applyBorder="1" applyAlignment="1">
      <alignment horizontal="center" vertical="center" wrapText="1" shrinkToFit="1"/>
    </xf>
    <xf numFmtId="0" fontId="20" fillId="2" borderId="26" xfId="0" applyFont="1" applyFill="1" applyBorder="1" applyAlignment="1">
      <alignment horizontal="center" vertical="center"/>
    </xf>
    <xf numFmtId="0" fontId="20" fillId="2" borderId="34" xfId="0" applyFont="1" applyFill="1" applyBorder="1" applyAlignment="1">
      <alignment horizontal="center" vertical="center"/>
    </xf>
    <xf numFmtId="0" fontId="20" fillId="2" borderId="33" xfId="0" applyFont="1" applyFill="1" applyBorder="1" applyAlignment="1">
      <alignment horizontal="center" vertical="center"/>
    </xf>
    <xf numFmtId="0" fontId="20" fillId="2" borderId="30" xfId="0" applyFont="1" applyFill="1" applyBorder="1" applyAlignment="1">
      <alignment horizontal="center" vertical="center"/>
    </xf>
    <xf numFmtId="0" fontId="46" fillId="2" borderId="39" xfId="0" applyFont="1" applyFill="1" applyBorder="1" applyAlignment="1">
      <alignment horizontal="center" vertical="center" shrinkToFit="1"/>
    </xf>
    <xf numFmtId="0" fontId="46" fillId="2" borderId="11" xfId="0" applyFont="1" applyFill="1" applyBorder="1" applyAlignment="1">
      <alignment horizontal="center" vertical="center" shrinkToFit="1"/>
    </xf>
    <xf numFmtId="0" fontId="20" fillId="2" borderId="41" xfId="0" applyFont="1" applyFill="1" applyBorder="1" applyAlignment="1">
      <alignment horizontal="center" vertical="center"/>
    </xf>
    <xf numFmtId="0" fontId="20" fillId="2" borderId="14" xfId="0" applyFont="1" applyFill="1" applyBorder="1" applyAlignment="1">
      <alignment horizontal="center" vertical="center"/>
    </xf>
    <xf numFmtId="0" fontId="24" fillId="2" borderId="85" xfId="0" applyFont="1" applyFill="1" applyBorder="1" applyAlignment="1">
      <alignment horizontal="center" vertical="center"/>
    </xf>
    <xf numFmtId="0" fontId="24" fillId="2" borderId="41" xfId="0" applyFont="1" applyFill="1" applyBorder="1" applyAlignment="1">
      <alignment horizontal="center" vertical="center"/>
    </xf>
    <xf numFmtId="0" fontId="24" fillId="2" borderId="9" xfId="0" applyFont="1" applyFill="1" applyBorder="1" applyAlignment="1">
      <alignment horizontal="center" vertical="center"/>
    </xf>
    <xf numFmtId="0" fontId="20" fillId="2" borderId="35" xfId="0" applyFont="1" applyFill="1" applyBorder="1" applyAlignment="1">
      <alignment horizontal="center" vertical="center"/>
    </xf>
    <xf numFmtId="0" fontId="20" fillId="2" borderId="68" xfId="0" applyFont="1" applyFill="1" applyBorder="1" applyAlignment="1">
      <alignment horizontal="center" vertical="center"/>
    </xf>
    <xf numFmtId="0" fontId="20" fillId="2" borderId="67" xfId="0" applyFont="1" applyFill="1" applyBorder="1" applyAlignment="1">
      <alignment horizontal="center" vertical="center"/>
    </xf>
    <xf numFmtId="0" fontId="20" fillId="2" borderId="42" xfId="0" applyFont="1" applyFill="1" applyBorder="1" applyAlignment="1">
      <alignment horizontal="center" vertical="center"/>
    </xf>
    <xf numFmtId="0" fontId="20" fillId="2" borderId="75" xfId="0" applyFont="1" applyFill="1" applyBorder="1" applyAlignment="1">
      <alignment horizontal="center" vertical="center"/>
    </xf>
    <xf numFmtId="0" fontId="20" fillId="2" borderId="84" xfId="0" applyFont="1" applyFill="1" applyBorder="1" applyAlignment="1">
      <alignment horizontal="center" vertical="center" wrapText="1" shrinkToFit="1"/>
    </xf>
    <xf numFmtId="0" fontId="20" fillId="2" borderId="15" xfId="0" applyFont="1" applyFill="1" applyBorder="1" applyAlignment="1">
      <alignment horizontal="center" vertical="center" wrapText="1" shrinkToFit="1"/>
    </xf>
    <xf numFmtId="186" fontId="6" fillId="2" borderId="67" xfId="2" applyNumberFormat="1" applyFont="1" applyFill="1" applyBorder="1" applyAlignment="1">
      <alignment horizontal="center" vertical="center" shrinkToFit="1"/>
    </xf>
    <xf numFmtId="186" fontId="6" fillId="2" borderId="42" xfId="2" applyNumberFormat="1" applyFont="1" applyFill="1" applyBorder="1" applyAlignment="1">
      <alignment horizontal="center" vertical="center" shrinkToFit="1"/>
    </xf>
    <xf numFmtId="189" fontId="6" fillId="4" borderId="71" xfId="2" applyNumberFormat="1" applyFont="1" applyFill="1" applyBorder="1" applyAlignment="1" applyProtection="1">
      <alignment horizontal="center" vertical="center" shrinkToFit="1"/>
      <protection locked="0"/>
    </xf>
    <xf numFmtId="189" fontId="6" fillId="4" borderId="56" xfId="2" applyNumberFormat="1" applyFont="1" applyFill="1" applyBorder="1" applyAlignment="1" applyProtection="1">
      <alignment horizontal="center" vertical="center" shrinkToFit="1"/>
      <protection locked="0"/>
    </xf>
    <xf numFmtId="194" fontId="4" fillId="4" borderId="51" xfId="2" applyNumberFormat="1" applyFont="1" applyFill="1" applyBorder="1" applyAlignment="1" applyProtection="1">
      <alignment horizontal="center" vertical="center" shrinkToFit="1"/>
      <protection locked="0"/>
    </xf>
    <xf numFmtId="194" fontId="4" fillId="4" borderId="41" xfId="2" applyNumberFormat="1" applyFont="1" applyFill="1" applyBorder="1" applyAlignment="1" applyProtection="1">
      <alignment horizontal="center" vertical="center" shrinkToFit="1"/>
      <protection locked="0"/>
    </xf>
    <xf numFmtId="189" fontId="6" fillId="0" borderId="67" xfId="2" applyNumberFormat="1" applyFont="1" applyFill="1" applyBorder="1" applyAlignment="1" applyProtection="1">
      <alignment horizontal="center" vertical="center" shrinkToFit="1"/>
    </xf>
    <xf numFmtId="189" fontId="6" fillId="0" borderId="42" xfId="2" applyNumberFormat="1" applyFont="1" applyFill="1" applyBorder="1" applyAlignment="1" applyProtection="1">
      <alignment horizontal="center" vertical="center" shrinkToFit="1"/>
    </xf>
    <xf numFmtId="186" fontId="6" fillId="2" borderId="71" xfId="2" applyNumberFormat="1" applyFont="1" applyFill="1" applyBorder="1" applyAlignment="1">
      <alignment horizontal="center" vertical="center" shrinkToFit="1"/>
    </xf>
    <xf numFmtId="186" fontId="6" fillId="2" borderId="56" xfId="2" applyNumberFormat="1" applyFont="1" applyFill="1" applyBorder="1" applyAlignment="1">
      <alignment horizontal="center" vertical="center" shrinkToFit="1"/>
    </xf>
    <xf numFmtId="189" fontId="6" fillId="0" borderId="6" xfId="2" applyNumberFormat="1" applyFont="1" applyFill="1" applyBorder="1" applyAlignment="1" applyProtection="1">
      <alignment horizontal="center" vertical="center" shrinkToFit="1"/>
    </xf>
    <xf numFmtId="189" fontId="6" fillId="0" borderId="50" xfId="2" applyNumberFormat="1" applyFont="1" applyFill="1" applyBorder="1" applyAlignment="1" applyProtection="1">
      <alignment horizontal="center" vertical="center" shrinkToFit="1"/>
    </xf>
    <xf numFmtId="209" fontId="6" fillId="4" borderId="71" xfId="2" applyNumberFormat="1" applyFont="1" applyFill="1" applyBorder="1" applyAlignment="1" applyProtection="1">
      <alignment horizontal="center" vertical="center" shrinkToFit="1"/>
    </xf>
    <xf numFmtId="209" fontId="6" fillId="4" borderId="56" xfId="2" applyNumberFormat="1" applyFont="1" applyFill="1" applyBorder="1" applyAlignment="1" applyProtection="1">
      <alignment horizontal="center" vertical="center" shrinkToFit="1"/>
    </xf>
    <xf numFmtId="195" fontId="42" fillId="2" borderId="80" xfId="2" applyNumberFormat="1" applyFont="1" applyFill="1" applyBorder="1" applyAlignment="1">
      <alignment horizontal="center" vertical="center" shrinkToFit="1"/>
    </xf>
    <xf numFmtId="195" fontId="42" fillId="2" borderId="18" xfId="2" applyNumberFormat="1" applyFont="1" applyFill="1" applyBorder="1" applyAlignment="1">
      <alignment horizontal="center" vertical="center" shrinkToFit="1"/>
    </xf>
    <xf numFmtId="195" fontId="42" fillId="2" borderId="79" xfId="2" applyNumberFormat="1" applyFont="1" applyFill="1" applyBorder="1" applyAlignment="1">
      <alignment horizontal="center" vertical="center" shrinkToFit="1"/>
    </xf>
    <xf numFmtId="193" fontId="4" fillId="0" borderId="16" xfId="2" applyNumberFormat="1" applyFont="1" applyFill="1" applyBorder="1" applyAlignment="1">
      <alignment horizontal="center" vertical="center" shrinkToFit="1"/>
    </xf>
    <xf numFmtId="193" fontId="4" fillId="0" borderId="17" xfId="2" applyNumberFormat="1" applyFont="1" applyFill="1" applyBorder="1" applyAlignment="1">
      <alignment horizontal="center" vertical="center" shrinkToFit="1"/>
    </xf>
    <xf numFmtId="193" fontId="4" fillId="0" borderId="27" xfId="2" applyNumberFormat="1" applyFont="1" applyFill="1" applyBorder="1" applyAlignment="1">
      <alignment horizontal="center" vertical="center" shrinkToFit="1"/>
    </xf>
    <xf numFmtId="195" fontId="42" fillId="0" borderId="16" xfId="2" applyNumberFormat="1" applyFont="1" applyFill="1" applyBorder="1" applyAlignment="1">
      <alignment horizontal="center" vertical="center" shrinkToFit="1"/>
    </xf>
    <xf numFmtId="195" fontId="42" fillId="0" borderId="17" xfId="2" applyNumberFormat="1" applyFont="1" applyFill="1" applyBorder="1" applyAlignment="1">
      <alignment horizontal="center" vertical="center" shrinkToFit="1"/>
    </xf>
    <xf numFmtId="195" fontId="42" fillId="0" borderId="27" xfId="2" applyNumberFormat="1" applyFont="1" applyFill="1" applyBorder="1" applyAlignment="1">
      <alignment horizontal="center" vertical="center" shrinkToFit="1"/>
    </xf>
    <xf numFmtId="207" fontId="6" fillId="0" borderId="51" xfId="2" applyNumberFormat="1" applyFont="1" applyFill="1" applyBorder="1" applyAlignment="1" applyProtection="1">
      <alignment horizontal="center" vertical="center" shrinkToFit="1"/>
    </xf>
    <xf numFmtId="207" fontId="6" fillId="0" borderId="41" xfId="2" applyNumberFormat="1" applyFont="1" applyFill="1" applyBorder="1" applyAlignment="1" applyProtection="1">
      <alignment horizontal="center" vertical="center" shrinkToFit="1"/>
    </xf>
    <xf numFmtId="193" fontId="4" fillId="2" borderId="81" xfId="2" applyNumberFormat="1" applyFont="1" applyFill="1" applyBorder="1" applyAlignment="1">
      <alignment horizontal="center" vertical="center" shrinkToFit="1"/>
    </xf>
    <xf numFmtId="193" fontId="4" fillId="2" borderId="82" xfId="2" applyNumberFormat="1" applyFont="1" applyFill="1" applyBorder="1" applyAlignment="1">
      <alignment horizontal="center" vertical="center" shrinkToFit="1"/>
    </xf>
    <xf numFmtId="193" fontId="4" fillId="2" borderId="83" xfId="2" applyNumberFormat="1" applyFont="1" applyFill="1" applyBorder="1" applyAlignment="1">
      <alignment horizontal="center" vertical="center" shrinkToFit="1"/>
    </xf>
    <xf numFmtId="186" fontId="6" fillId="0" borderId="6" xfId="2" applyNumberFormat="1" applyFont="1" applyFill="1" applyBorder="1" applyAlignment="1" applyProtection="1">
      <alignment horizontal="center" vertical="center" shrinkToFit="1"/>
    </xf>
    <xf numFmtId="186" fontId="6" fillId="0" borderId="50" xfId="2" applyNumberFormat="1" applyFont="1" applyFill="1" applyBorder="1" applyAlignment="1" applyProtection="1">
      <alignment horizontal="center" vertical="center" shrinkToFit="1"/>
    </xf>
    <xf numFmtId="186" fontId="6" fillId="0" borderId="67" xfId="2" applyNumberFormat="1" applyFont="1" applyFill="1" applyBorder="1" applyAlignment="1" applyProtection="1">
      <alignment horizontal="center" vertical="center" shrinkToFit="1"/>
    </xf>
    <xf numFmtId="186" fontId="6" fillId="0" borderId="42" xfId="2" applyNumberFormat="1" applyFont="1" applyFill="1" applyBorder="1" applyAlignment="1" applyProtection="1">
      <alignment horizontal="center" vertical="center" shrinkToFit="1"/>
    </xf>
    <xf numFmtId="0" fontId="4" fillId="2" borderId="10" xfId="0" applyFont="1" applyFill="1" applyBorder="1" applyAlignment="1">
      <alignment horizontal="center" vertical="center" shrinkToFit="1"/>
    </xf>
    <xf numFmtId="186" fontId="6" fillId="4" borderId="6" xfId="2" applyNumberFormat="1" applyFont="1" applyFill="1" applyBorder="1" applyAlignment="1" applyProtection="1">
      <alignment horizontal="center" vertical="center" shrinkToFit="1"/>
      <protection locked="0"/>
    </xf>
    <xf numFmtId="186" fontId="6" fillId="4" borderId="50" xfId="2" applyNumberFormat="1" applyFont="1" applyFill="1" applyBorder="1" applyAlignment="1" applyProtection="1">
      <alignment horizontal="center" vertical="center" shrinkToFit="1"/>
      <protection locked="0"/>
    </xf>
    <xf numFmtId="193" fontId="4" fillId="2" borderId="33" xfId="2" applyNumberFormat="1" applyFont="1" applyFill="1" applyBorder="1" applyAlignment="1">
      <alignment horizontal="center" vertical="center" shrinkToFit="1"/>
    </xf>
    <xf numFmtId="193" fontId="4" fillId="2" borderId="26" xfId="2" applyNumberFormat="1" applyFont="1" applyFill="1" applyBorder="1" applyAlignment="1">
      <alignment horizontal="center" vertical="center" shrinkToFit="1"/>
    </xf>
    <xf numFmtId="193" fontId="4" fillId="2" borderId="30" xfId="2" applyNumberFormat="1" applyFont="1" applyFill="1" applyBorder="1" applyAlignment="1">
      <alignment horizontal="center" vertical="center" shrinkToFit="1"/>
    </xf>
    <xf numFmtId="188" fontId="6" fillId="4" borderId="6" xfId="2" applyNumberFormat="1" applyFont="1" applyFill="1" applyBorder="1" applyAlignment="1" applyProtection="1">
      <alignment horizontal="center" vertical="center" shrinkToFit="1"/>
      <protection locked="0"/>
    </xf>
    <xf numFmtId="188" fontId="6" fillId="4" borderId="1" xfId="2" applyNumberFormat="1" applyFont="1" applyFill="1" applyBorder="1" applyAlignment="1" applyProtection="1">
      <alignment horizontal="center" vertical="center" shrinkToFit="1"/>
      <protection locked="0"/>
    </xf>
    <xf numFmtId="0" fontId="20" fillId="4" borderId="35" xfId="0" applyFont="1" applyFill="1" applyBorder="1" applyAlignment="1" applyProtection="1">
      <alignment horizontal="center" vertical="center" shrinkToFit="1"/>
      <protection locked="0"/>
    </xf>
    <xf numFmtId="0" fontId="20" fillId="4" borderId="68" xfId="0" applyFont="1" applyFill="1" applyBorder="1" applyAlignment="1" applyProtection="1">
      <alignment horizontal="center" vertical="center" shrinkToFit="1"/>
      <protection locked="0"/>
    </xf>
    <xf numFmtId="0" fontId="20" fillId="4" borderId="75" xfId="0" applyFont="1" applyFill="1" applyBorder="1" applyAlignment="1" applyProtection="1">
      <alignment horizontal="center" vertical="center" shrinkToFit="1"/>
      <protection locked="0"/>
    </xf>
    <xf numFmtId="195" fontId="42" fillId="2" borderId="81" xfId="2" applyNumberFormat="1" applyFont="1" applyFill="1" applyBorder="1" applyAlignment="1">
      <alignment horizontal="center" vertical="center" shrinkToFit="1"/>
    </xf>
    <xf numFmtId="195" fontId="42" fillId="2" borderId="82" xfId="2" applyNumberFormat="1" applyFont="1" applyFill="1" applyBorder="1" applyAlignment="1">
      <alignment horizontal="center" vertical="center" shrinkToFit="1"/>
    </xf>
    <xf numFmtId="195" fontId="42" fillId="2" borderId="83" xfId="2" applyNumberFormat="1" applyFont="1" applyFill="1" applyBorder="1" applyAlignment="1">
      <alignment horizontal="center" vertical="center" shrinkToFit="1"/>
    </xf>
    <xf numFmtId="195" fontId="42" fillId="2" borderId="33" xfId="2" applyNumberFormat="1" applyFont="1" applyFill="1" applyBorder="1" applyAlignment="1">
      <alignment horizontal="center" vertical="center" shrinkToFit="1"/>
    </xf>
    <xf numFmtId="195" fontId="42" fillId="2" borderId="26" xfId="2" applyNumberFormat="1" applyFont="1" applyFill="1" applyBorder="1" applyAlignment="1">
      <alignment horizontal="center" vertical="center" shrinkToFit="1"/>
    </xf>
    <xf numFmtId="195" fontId="42" fillId="2" borderId="30" xfId="2" applyNumberFormat="1" applyFont="1" applyFill="1" applyBorder="1" applyAlignment="1">
      <alignment horizontal="center" vertical="center" shrinkToFit="1"/>
    </xf>
    <xf numFmtId="0" fontId="20" fillId="2" borderId="42" xfId="0" applyFont="1" applyFill="1" applyBorder="1" applyAlignment="1">
      <alignment horizontal="left" vertical="center" shrinkToFit="1"/>
    </xf>
    <xf numFmtId="0" fontId="20" fillId="4" borderId="26" xfId="0" applyFont="1" applyFill="1" applyBorder="1" applyAlignment="1" applyProtection="1">
      <alignment horizontal="center" vertical="center" shrinkToFit="1"/>
      <protection locked="0"/>
    </xf>
    <xf numFmtId="0" fontId="20" fillId="4" borderId="30" xfId="0" applyFont="1" applyFill="1" applyBorder="1" applyAlignment="1" applyProtection="1">
      <alignment horizontal="center" vertical="center" shrinkToFit="1"/>
      <protection locked="0"/>
    </xf>
    <xf numFmtId="0" fontId="42" fillId="2" borderId="16" xfId="0" applyFont="1" applyFill="1" applyBorder="1" applyAlignment="1">
      <alignment horizontal="center" vertical="center" shrinkToFit="1"/>
    </xf>
    <xf numFmtId="0" fontId="42" fillId="2" borderId="17" xfId="0" applyFont="1" applyFill="1" applyBorder="1" applyAlignment="1">
      <alignment horizontal="center" vertical="center" shrinkToFit="1"/>
    </xf>
    <xf numFmtId="0" fontId="42" fillId="2" borderId="27" xfId="0" applyFont="1" applyFill="1" applyBorder="1" applyAlignment="1">
      <alignment horizontal="center" vertical="center" shrinkToFit="1"/>
    </xf>
    <xf numFmtId="193" fontId="42" fillId="0" borderId="17" xfId="2" applyNumberFormat="1" applyFont="1" applyFill="1" applyBorder="1" applyAlignment="1">
      <alignment horizontal="center" vertical="center" shrinkToFit="1"/>
    </xf>
    <xf numFmtId="193" fontId="42" fillId="0" borderId="27" xfId="2" applyNumberFormat="1" applyFont="1" applyFill="1" applyBorder="1" applyAlignment="1">
      <alignment horizontal="center" vertical="center" shrinkToFit="1"/>
    </xf>
    <xf numFmtId="193" fontId="42" fillId="2" borderId="76" xfId="2" applyNumberFormat="1" applyFont="1" applyFill="1" applyBorder="1" applyAlignment="1">
      <alignment horizontal="center" vertical="center" shrinkToFit="1"/>
    </xf>
    <xf numFmtId="193" fontId="42" fillId="2" borderId="77" xfId="2" applyNumberFormat="1" applyFont="1" applyFill="1" applyBorder="1" applyAlignment="1">
      <alignment horizontal="center" vertical="center" shrinkToFit="1"/>
    </xf>
    <xf numFmtId="193" fontId="42" fillId="2" borderId="78" xfId="2" applyNumberFormat="1" applyFont="1" applyFill="1" applyBorder="1" applyAlignment="1">
      <alignment horizontal="center" vertical="center" shrinkToFit="1"/>
    </xf>
    <xf numFmtId="0" fontId="46" fillId="2" borderId="51" xfId="0" applyFont="1" applyFill="1" applyBorder="1" applyAlignment="1">
      <alignment horizontal="center" vertical="center" shrinkToFit="1"/>
    </xf>
    <xf numFmtId="0" fontId="46" fillId="2" borderId="18" xfId="0" applyFont="1" applyFill="1" applyBorder="1" applyAlignment="1">
      <alignment horizontal="center" vertical="center" shrinkToFit="1"/>
    </xf>
    <xf numFmtId="0" fontId="46" fillId="2" borderId="79" xfId="0" applyFont="1" applyFill="1" applyBorder="1" applyAlignment="1">
      <alignment horizontal="center" vertical="center" shrinkToFit="1"/>
    </xf>
    <xf numFmtId="198" fontId="42" fillId="4" borderId="51" xfId="0" applyNumberFormat="1" applyFont="1" applyFill="1" applyBorder="1" applyAlignment="1" applyProtection="1">
      <alignment horizontal="center" vertical="center" shrinkToFit="1"/>
      <protection locked="0"/>
    </xf>
    <xf numFmtId="198" fontId="42" fillId="4" borderId="41" xfId="0" applyNumberFormat="1" applyFont="1" applyFill="1" applyBorder="1" applyAlignment="1" applyProtection="1">
      <alignment horizontal="center" vertical="center" shrinkToFit="1"/>
      <protection locked="0"/>
    </xf>
    <xf numFmtId="183" fontId="43" fillId="4" borderId="51" xfId="0" applyNumberFormat="1" applyFont="1" applyFill="1" applyBorder="1" applyAlignment="1" applyProtection="1">
      <alignment horizontal="center" vertical="center" shrinkToFit="1"/>
      <protection locked="0"/>
    </xf>
    <xf numFmtId="183" fontId="43" fillId="4" borderId="41" xfId="0" applyNumberFormat="1" applyFont="1" applyFill="1" applyBorder="1" applyAlignment="1" applyProtection="1">
      <alignment horizontal="center" vertical="center" shrinkToFit="1"/>
      <protection locked="0"/>
    </xf>
    <xf numFmtId="196" fontId="42" fillId="2" borderId="80" xfId="0" applyNumberFormat="1" applyFont="1" applyFill="1" applyBorder="1" applyAlignment="1">
      <alignment horizontal="center" vertical="center" shrinkToFit="1"/>
    </xf>
    <xf numFmtId="196" fontId="42" fillId="2" borderId="18" xfId="0" applyNumberFormat="1" applyFont="1" applyFill="1" applyBorder="1" applyAlignment="1">
      <alignment horizontal="center" vertical="center" shrinkToFit="1"/>
    </xf>
    <xf numFmtId="196" fontId="42" fillId="2" borderId="79" xfId="0" applyNumberFormat="1" applyFont="1" applyFill="1" applyBorder="1" applyAlignment="1">
      <alignment horizontal="center" vertical="center" shrinkToFit="1"/>
    </xf>
    <xf numFmtId="189" fontId="43" fillId="4" borderId="51" xfId="2" applyNumberFormat="1" applyFont="1" applyFill="1" applyBorder="1" applyAlignment="1" applyProtection="1">
      <alignment horizontal="center" vertical="center" shrinkToFit="1"/>
      <protection locked="0"/>
    </xf>
    <xf numFmtId="189" fontId="43" fillId="4" borderId="18" xfId="2" applyNumberFormat="1" applyFont="1" applyFill="1" applyBorder="1" applyAlignment="1" applyProtection="1">
      <alignment horizontal="center" vertical="center" shrinkToFit="1"/>
      <protection locked="0"/>
    </xf>
    <xf numFmtId="190" fontId="43" fillId="2" borderId="29" xfId="2" applyNumberFormat="1" applyFont="1" applyFill="1" applyBorder="1" applyAlignment="1">
      <alignment horizontal="center" vertical="center" shrinkToFit="1"/>
    </xf>
    <xf numFmtId="190" fontId="43" fillId="2" borderId="3" xfId="2" applyNumberFormat="1" applyFont="1" applyFill="1" applyBorder="1" applyAlignment="1">
      <alignment horizontal="center" vertical="center" shrinkToFit="1"/>
    </xf>
    <xf numFmtId="190" fontId="43" fillId="2" borderId="8" xfId="2" applyNumberFormat="1" applyFont="1" applyFill="1" applyBorder="1" applyAlignment="1">
      <alignment horizontal="center" vertical="center" shrinkToFit="1"/>
    </xf>
    <xf numFmtId="0" fontId="46" fillId="2" borderId="12" xfId="0" applyFont="1" applyFill="1" applyBorder="1" applyAlignment="1">
      <alignment horizontal="center" vertical="center" shrinkToFit="1"/>
    </xf>
    <xf numFmtId="0" fontId="46" fillId="2" borderId="26" xfId="0" applyFont="1" applyFill="1" applyBorder="1" applyAlignment="1">
      <alignment horizontal="center" vertical="center" shrinkToFit="1"/>
    </xf>
    <xf numFmtId="0" fontId="46" fillId="2" borderId="30" xfId="0" applyFont="1" applyFill="1" applyBorder="1" applyAlignment="1">
      <alignment horizontal="center" vertical="center" shrinkToFit="1"/>
    </xf>
    <xf numFmtId="198" fontId="42" fillId="4" borderId="12" xfId="0" applyNumberFormat="1" applyFont="1" applyFill="1" applyBorder="1" applyAlignment="1" applyProtection="1">
      <alignment horizontal="center" vertical="center" shrinkToFit="1"/>
      <protection locked="0"/>
    </xf>
    <xf numFmtId="198" fontId="42" fillId="4" borderId="34" xfId="0" applyNumberFormat="1" applyFont="1" applyFill="1" applyBorder="1" applyAlignment="1" applyProtection="1">
      <alignment horizontal="center" vertical="center" shrinkToFit="1"/>
      <protection locked="0"/>
    </xf>
    <xf numFmtId="183" fontId="43" fillId="4" borderId="12" xfId="0" applyNumberFormat="1" applyFont="1" applyFill="1" applyBorder="1" applyAlignment="1" applyProtection="1">
      <alignment horizontal="center" vertical="center" shrinkToFit="1"/>
      <protection locked="0"/>
    </xf>
    <xf numFmtId="183" fontId="43" fillId="4" borderId="34" xfId="0" applyNumberFormat="1" applyFont="1" applyFill="1" applyBorder="1" applyAlignment="1" applyProtection="1">
      <alignment horizontal="center" vertical="center" shrinkToFit="1"/>
      <protection locked="0"/>
    </xf>
    <xf numFmtId="189" fontId="43" fillId="4" borderId="12" xfId="2" applyNumberFormat="1" applyFont="1" applyFill="1" applyBorder="1" applyAlignment="1" applyProtection="1">
      <alignment horizontal="center" vertical="center" shrinkToFit="1"/>
      <protection locked="0"/>
    </xf>
    <xf numFmtId="189" fontId="43" fillId="4" borderId="26" xfId="2" applyNumberFormat="1" applyFont="1" applyFill="1" applyBorder="1" applyAlignment="1" applyProtection="1">
      <alignment horizontal="center" vertical="center" shrinkToFit="1"/>
      <protection locked="0"/>
    </xf>
    <xf numFmtId="190" fontId="43" fillId="2" borderId="33" xfId="2" applyNumberFormat="1" applyFont="1" applyFill="1" applyBorder="1" applyAlignment="1">
      <alignment horizontal="center" vertical="center" shrinkToFit="1"/>
    </xf>
    <xf numFmtId="190" fontId="43" fillId="2" borderId="26" xfId="2" applyNumberFormat="1" applyFont="1" applyFill="1" applyBorder="1" applyAlignment="1">
      <alignment horizontal="center" vertical="center" shrinkToFit="1"/>
    </xf>
    <xf numFmtId="190" fontId="43" fillId="2" borderId="30" xfId="2" applyNumberFormat="1" applyFont="1" applyFill="1" applyBorder="1" applyAlignment="1">
      <alignment horizontal="center" vertical="center" shrinkToFit="1"/>
    </xf>
    <xf numFmtId="38" fontId="43" fillId="2" borderId="76" xfId="2" applyFont="1" applyFill="1" applyBorder="1" applyAlignment="1">
      <alignment horizontal="center" vertical="center" shrinkToFit="1"/>
    </xf>
    <xf numFmtId="38" fontId="43" fillId="2" borderId="77" xfId="2" applyFont="1" applyFill="1" applyBorder="1" applyAlignment="1">
      <alignment horizontal="center" vertical="center" shrinkToFit="1"/>
    </xf>
    <xf numFmtId="38" fontId="43" fillId="2" borderId="78" xfId="2" applyFont="1" applyFill="1" applyBorder="1" applyAlignment="1">
      <alignment horizontal="center" vertical="center" shrinkToFit="1"/>
    </xf>
    <xf numFmtId="193" fontId="48" fillId="2" borderId="16" xfId="2" applyNumberFormat="1" applyFont="1" applyFill="1" applyBorder="1" applyAlignment="1">
      <alignment horizontal="center" vertical="center" shrinkToFit="1"/>
    </xf>
    <xf numFmtId="193" fontId="48" fillId="2" borderId="17" xfId="2" applyNumberFormat="1" applyFont="1" applyFill="1" applyBorder="1" applyAlignment="1">
      <alignment horizontal="center" vertical="center" shrinkToFit="1"/>
    </xf>
    <xf numFmtId="38" fontId="42" fillId="2" borderId="17" xfId="2" applyFont="1" applyFill="1" applyBorder="1" applyAlignment="1">
      <alignment horizontal="center" vertical="center" shrinkToFit="1"/>
    </xf>
    <xf numFmtId="38" fontId="42" fillId="2" borderId="27" xfId="2" applyFont="1" applyFill="1" applyBorder="1" applyAlignment="1">
      <alignment horizontal="center" vertical="center" shrinkToFit="1"/>
    </xf>
    <xf numFmtId="193" fontId="48" fillId="2" borderId="16" xfId="0" applyNumberFormat="1" applyFont="1" applyFill="1" applyBorder="1" applyAlignment="1">
      <alignment horizontal="center" vertical="center" shrinkToFit="1"/>
    </xf>
    <xf numFmtId="193" fontId="48" fillId="2" borderId="17" xfId="0" applyNumberFormat="1" applyFont="1" applyFill="1" applyBorder="1" applyAlignment="1">
      <alignment horizontal="center" vertical="center" shrinkToFit="1"/>
    </xf>
    <xf numFmtId="0" fontId="43" fillId="2" borderId="0" xfId="0" applyFont="1" applyFill="1" applyBorder="1" applyAlignment="1">
      <alignment horizontal="left" vertical="top" wrapText="1"/>
    </xf>
    <xf numFmtId="199" fontId="42" fillId="7" borderId="16" xfId="0" applyNumberFormat="1" applyFont="1" applyFill="1" applyBorder="1" applyAlignment="1" applyProtection="1">
      <alignment horizontal="center" vertical="center" shrinkToFit="1"/>
      <protection locked="0"/>
    </xf>
    <xf numFmtId="199" fontId="42" fillId="7" borderId="17" xfId="0" applyNumberFormat="1" applyFont="1" applyFill="1" applyBorder="1" applyAlignment="1" applyProtection="1">
      <alignment horizontal="center" vertical="center" shrinkToFit="1"/>
      <protection locked="0"/>
    </xf>
    <xf numFmtId="196" fontId="42" fillId="4" borderId="16" xfId="0" applyNumberFormat="1" applyFont="1" applyFill="1" applyBorder="1" applyAlignment="1" applyProtection="1">
      <alignment horizontal="center" vertical="center" shrinkToFit="1"/>
      <protection locked="0"/>
    </xf>
    <xf numFmtId="196" fontId="42" fillId="4" borderId="27" xfId="0" applyNumberFormat="1" applyFont="1" applyFill="1" applyBorder="1" applyAlignment="1" applyProtection="1">
      <alignment horizontal="center" vertical="center" shrinkToFit="1"/>
      <protection locked="0"/>
    </xf>
    <xf numFmtId="0" fontId="42" fillId="4" borderId="16" xfId="0" applyFont="1" applyFill="1" applyBorder="1" applyAlignment="1" applyProtection="1">
      <alignment horizontal="center" vertical="center" shrinkToFit="1"/>
      <protection locked="0"/>
    </xf>
    <xf numFmtId="0" fontId="42" fillId="4" borderId="27" xfId="0" applyFont="1" applyFill="1" applyBorder="1" applyAlignment="1" applyProtection="1">
      <alignment horizontal="center" vertical="center" shrinkToFit="1"/>
      <protection locked="0"/>
    </xf>
    <xf numFmtId="0" fontId="0" fillId="0" borderId="27" xfId="0" applyBorder="1" applyAlignment="1" applyProtection="1">
      <alignment vertical="center" shrinkToFit="1"/>
      <protection locked="0"/>
    </xf>
    <xf numFmtId="0" fontId="42" fillId="0" borderId="0" xfId="0" applyFont="1" applyBorder="1" applyAlignment="1">
      <alignment horizontal="left" vertical="center"/>
    </xf>
    <xf numFmtId="0" fontId="0" fillId="0" borderId="0" xfId="0" applyFont="1" applyBorder="1" applyAlignment="1">
      <alignment horizontal="left" vertical="center"/>
    </xf>
    <xf numFmtId="0" fontId="42" fillId="4" borderId="10" xfId="0" applyFont="1" applyFill="1" applyBorder="1" applyAlignment="1" applyProtection="1">
      <alignment horizontal="center" vertical="center" shrinkToFit="1"/>
      <protection locked="0"/>
    </xf>
    <xf numFmtId="196" fontId="42" fillId="4" borderId="10" xfId="0" applyNumberFormat="1" applyFont="1" applyFill="1" applyBorder="1" applyAlignment="1" applyProtection="1">
      <alignment horizontal="center" vertical="center" shrinkToFit="1"/>
      <protection locked="0"/>
    </xf>
    <xf numFmtId="0" fontId="42" fillId="2" borderId="6" xfId="0" applyFont="1" applyFill="1" applyBorder="1" applyAlignment="1">
      <alignment horizontal="center" vertical="center"/>
    </xf>
    <xf numFmtId="0" fontId="42" fillId="2" borderId="1" xfId="0" applyFont="1" applyFill="1" applyBorder="1" applyAlignment="1">
      <alignment horizontal="center" vertical="center"/>
    </xf>
    <xf numFmtId="0" fontId="42" fillId="2" borderId="7" xfId="0" applyFont="1" applyFill="1" applyBorder="1" applyAlignment="1">
      <alignment horizontal="center" vertical="center"/>
    </xf>
    <xf numFmtId="0" fontId="42" fillId="3" borderId="10" xfId="0" applyFont="1" applyFill="1" applyBorder="1" applyAlignment="1" applyProtection="1">
      <alignment horizontal="center" vertical="center" shrinkToFit="1"/>
      <protection locked="0"/>
    </xf>
    <xf numFmtId="199" fontId="42" fillId="3" borderId="10" xfId="0" applyNumberFormat="1" applyFont="1" applyFill="1" applyBorder="1" applyAlignment="1" applyProtection="1">
      <alignment horizontal="center" vertical="center" shrinkToFit="1"/>
      <protection locked="0"/>
    </xf>
    <xf numFmtId="0" fontId="42" fillId="3" borderId="2" xfId="0" applyFont="1" applyFill="1" applyBorder="1" applyAlignment="1" applyProtection="1">
      <alignment horizontal="left" vertical="top" wrapText="1"/>
      <protection locked="0"/>
    </xf>
    <xf numFmtId="0" fontId="42" fillId="3" borderId="3" xfId="0" applyFont="1" applyFill="1" applyBorder="1" applyAlignment="1" applyProtection="1">
      <alignment horizontal="left" vertical="top" wrapText="1"/>
      <protection locked="0"/>
    </xf>
    <xf numFmtId="0" fontId="42" fillId="3" borderId="8" xfId="0" applyFont="1" applyFill="1" applyBorder="1" applyAlignment="1" applyProtection="1">
      <alignment horizontal="left" vertical="top" wrapText="1"/>
      <protection locked="0"/>
    </xf>
    <xf numFmtId="0" fontId="42" fillId="3" borderId="4" xfId="0" applyFont="1" applyFill="1" applyBorder="1" applyAlignment="1" applyProtection="1">
      <alignment horizontal="left" vertical="top" wrapText="1"/>
      <protection locked="0"/>
    </xf>
    <xf numFmtId="0" fontId="42" fillId="3" borderId="0" xfId="0" applyFont="1" applyFill="1" applyBorder="1" applyAlignment="1" applyProtection="1">
      <alignment horizontal="left" vertical="top" wrapText="1"/>
      <protection locked="0"/>
    </xf>
    <xf numFmtId="0" fontId="42" fillId="3" borderId="5" xfId="0" applyFont="1" applyFill="1" applyBorder="1" applyAlignment="1" applyProtection="1">
      <alignment horizontal="left" vertical="top" wrapText="1"/>
      <protection locked="0"/>
    </xf>
    <xf numFmtId="0" fontId="42" fillId="3" borderId="6" xfId="0" applyFont="1" applyFill="1" applyBorder="1" applyAlignment="1" applyProtection="1">
      <alignment horizontal="left" vertical="top" wrapText="1"/>
      <protection locked="0"/>
    </xf>
    <xf numFmtId="0" fontId="42" fillId="3" borderId="1" xfId="0" applyFont="1" applyFill="1" applyBorder="1" applyAlignment="1" applyProtection="1">
      <alignment horizontal="left" vertical="top" wrapText="1"/>
      <protection locked="0"/>
    </xf>
    <xf numFmtId="0" fontId="42" fillId="3" borderId="7" xfId="0" applyFont="1" applyFill="1" applyBorder="1" applyAlignment="1" applyProtection="1">
      <alignment horizontal="left" vertical="top" wrapText="1"/>
      <protection locked="0"/>
    </xf>
    <xf numFmtId="0" fontId="42" fillId="2" borderId="10" xfId="0" applyFont="1" applyFill="1" applyBorder="1" applyAlignment="1">
      <alignment horizontal="center" vertical="center"/>
    </xf>
    <xf numFmtId="0" fontId="42" fillId="2" borderId="10" xfId="0" applyFont="1" applyFill="1" applyBorder="1" applyAlignment="1">
      <alignment horizontal="center" vertical="center" wrapText="1"/>
    </xf>
    <xf numFmtId="0" fontId="42" fillId="0" borderId="16" xfId="0" applyFont="1" applyBorder="1" applyAlignment="1">
      <alignment horizontal="center" vertical="center"/>
    </xf>
    <xf numFmtId="0" fontId="42" fillId="0" borderId="17" xfId="0" applyFont="1" applyBorder="1" applyAlignment="1">
      <alignment horizontal="center" vertical="center"/>
    </xf>
    <xf numFmtId="0" fontId="42" fillId="0" borderId="27" xfId="0" applyFont="1" applyBorder="1" applyAlignment="1">
      <alignment horizontal="center" vertical="center"/>
    </xf>
    <xf numFmtId="198" fontId="42" fillId="2" borderId="10" xfId="0" applyNumberFormat="1" applyFont="1" applyFill="1" applyBorder="1" applyAlignment="1">
      <alignment horizontal="center" vertical="center" shrinkToFit="1"/>
    </xf>
    <xf numFmtId="198" fontId="42" fillId="2" borderId="16" xfId="0" applyNumberFormat="1" applyFont="1" applyFill="1" applyBorder="1" applyAlignment="1">
      <alignment horizontal="center" vertical="center" shrinkToFit="1"/>
    </xf>
    <xf numFmtId="196" fontId="42" fillId="4" borderId="17" xfId="0" applyNumberFormat="1" applyFont="1" applyFill="1" applyBorder="1" applyAlignment="1" applyProtection="1">
      <alignment horizontal="center" vertical="center" shrinkToFit="1"/>
      <protection locked="0"/>
    </xf>
    <xf numFmtId="0" fontId="42" fillId="0" borderId="16" xfId="0" applyFont="1" applyFill="1" applyBorder="1" applyAlignment="1">
      <alignment horizontal="center" vertical="center"/>
    </xf>
    <xf numFmtId="0" fontId="42" fillId="0" borderId="17" xfId="0" applyFont="1" applyFill="1" applyBorder="1" applyAlignment="1">
      <alignment horizontal="center" vertical="center"/>
    </xf>
    <xf numFmtId="0" fontId="42" fillId="0" borderId="27" xfId="0" applyFont="1" applyFill="1" applyBorder="1" applyAlignment="1">
      <alignment horizontal="center" vertical="center"/>
    </xf>
    <xf numFmtId="0" fontId="42" fillId="4" borderId="17" xfId="0" applyFont="1" applyFill="1" applyBorder="1" applyAlignment="1" applyProtection="1">
      <alignment horizontal="center" vertical="center" shrinkToFit="1"/>
      <protection locked="0"/>
    </xf>
    <xf numFmtId="198" fontId="42" fillId="2" borderId="17" xfId="0" applyNumberFormat="1" applyFont="1" applyFill="1" applyBorder="1" applyAlignment="1">
      <alignment horizontal="center" vertical="center" shrinkToFit="1"/>
    </xf>
    <xf numFmtId="0" fontId="42" fillId="0" borderId="72" xfId="0" applyFont="1" applyFill="1" applyBorder="1" applyAlignment="1">
      <alignment horizontal="center" vertical="center" shrinkToFit="1"/>
    </xf>
    <xf numFmtId="0" fontId="42" fillId="0" borderId="73" xfId="0" applyFont="1" applyFill="1" applyBorder="1" applyAlignment="1">
      <alignment horizontal="center" vertical="center" shrinkToFit="1"/>
    </xf>
    <xf numFmtId="0" fontId="42" fillId="0" borderId="74" xfId="0" applyFont="1" applyFill="1" applyBorder="1" applyAlignment="1">
      <alignment horizontal="center" vertical="center" shrinkToFit="1"/>
    </xf>
    <xf numFmtId="0" fontId="42" fillId="6" borderId="10" xfId="0" applyFont="1" applyFill="1" applyBorder="1" applyAlignment="1">
      <alignment horizontal="center" vertical="top"/>
    </xf>
    <xf numFmtId="0" fontId="42" fillId="5" borderId="17" xfId="0" applyFont="1" applyFill="1" applyBorder="1" applyAlignment="1" applyProtection="1">
      <alignment horizontal="center" vertical="center" shrinkToFit="1"/>
      <protection locked="0"/>
    </xf>
    <xf numFmtId="0" fontId="42" fillId="5" borderId="27" xfId="0" applyFont="1" applyFill="1" applyBorder="1" applyAlignment="1" applyProtection="1">
      <alignment horizontal="center" vertical="center" shrinkToFit="1"/>
      <protection locked="0"/>
    </xf>
    <xf numFmtId="0" fontId="42" fillId="6" borderId="10" xfId="0" applyFont="1" applyFill="1" applyBorder="1" applyAlignment="1">
      <alignment horizontal="left" vertical="top"/>
    </xf>
    <xf numFmtId="190" fontId="43" fillId="6" borderId="10" xfId="0" applyNumberFormat="1" applyFont="1" applyFill="1" applyBorder="1" applyAlignment="1">
      <alignment horizontal="center" vertical="top"/>
    </xf>
    <xf numFmtId="198" fontId="42" fillId="6" borderId="10" xfId="0" applyNumberFormat="1" applyFont="1" applyFill="1" applyBorder="1" applyAlignment="1">
      <alignment horizontal="center" vertical="top"/>
    </xf>
    <xf numFmtId="192" fontId="43" fillId="6" borderId="10" xfId="0" applyNumberFormat="1" applyFont="1" applyFill="1" applyBorder="1" applyAlignment="1">
      <alignment horizontal="center" vertical="top"/>
    </xf>
    <xf numFmtId="192" fontId="42" fillId="6" borderId="16" xfId="0" applyNumberFormat="1" applyFont="1" applyFill="1" applyBorder="1" applyAlignment="1">
      <alignment horizontal="center" vertical="top"/>
    </xf>
    <xf numFmtId="192" fontId="42" fillId="6" borderId="27" xfId="0" applyNumberFormat="1" applyFont="1" applyFill="1" applyBorder="1" applyAlignment="1">
      <alignment horizontal="center" vertical="top"/>
    </xf>
    <xf numFmtId="0" fontId="20" fillId="2" borderId="69" xfId="0" applyFont="1" applyFill="1" applyBorder="1" applyAlignment="1">
      <alignment horizontal="center" vertical="center" wrapText="1" shrinkToFit="1"/>
    </xf>
    <xf numFmtId="0" fontId="20" fillId="2" borderId="70" xfId="0" applyFont="1" applyFill="1" applyBorder="1" applyAlignment="1">
      <alignment horizontal="center" vertical="center" wrapText="1" shrinkToFit="1"/>
    </xf>
    <xf numFmtId="0" fontId="20" fillId="2" borderId="71" xfId="0" applyFont="1" applyFill="1" applyBorder="1" applyAlignment="1">
      <alignment horizontal="center" vertical="center" wrapText="1" shrinkToFit="1"/>
    </xf>
    <xf numFmtId="0" fontId="20" fillId="2" borderId="56" xfId="0" applyFont="1" applyFill="1" applyBorder="1" applyAlignment="1">
      <alignment horizontal="center" vertical="center" wrapText="1" shrinkToFit="1"/>
    </xf>
    <xf numFmtId="194" fontId="20" fillId="4" borderId="35" xfId="2" applyNumberFormat="1" applyFont="1" applyFill="1" applyBorder="1" applyAlignment="1" applyProtection="1">
      <alignment horizontal="center" vertical="center" shrinkToFit="1"/>
      <protection locked="0"/>
    </xf>
    <xf numFmtId="194" fontId="20" fillId="4" borderId="68" xfId="2" applyNumberFormat="1" applyFont="1" applyFill="1" applyBorder="1" applyAlignment="1" applyProtection="1">
      <alignment horizontal="center" vertical="center" shrinkToFit="1"/>
      <protection locked="0"/>
    </xf>
    <xf numFmtId="0" fontId="42" fillId="6" borderId="0" xfId="0" applyFont="1" applyFill="1" applyBorder="1" applyAlignment="1">
      <alignment horizontal="center" vertical="top"/>
    </xf>
    <xf numFmtId="185" fontId="42" fillId="6" borderId="10" xfId="0" applyNumberFormat="1" applyFont="1" applyFill="1" applyBorder="1" applyAlignment="1">
      <alignment horizontal="right" vertical="top"/>
    </xf>
    <xf numFmtId="0" fontId="42" fillId="0" borderId="2" xfId="0" applyFont="1" applyFill="1" applyBorder="1" applyAlignment="1" applyProtection="1">
      <alignment horizontal="center" vertical="center" shrinkToFit="1"/>
    </xf>
    <xf numFmtId="0" fontId="42" fillId="0" borderId="8" xfId="0" applyFont="1" applyFill="1" applyBorder="1" applyAlignment="1" applyProtection="1">
      <alignment horizontal="center" vertical="center" shrinkToFit="1"/>
    </xf>
    <xf numFmtId="0" fontId="42" fillId="0" borderId="4" xfId="0" applyFont="1" applyFill="1" applyBorder="1" applyAlignment="1" applyProtection="1">
      <alignment horizontal="center" vertical="center" shrinkToFit="1"/>
    </xf>
    <xf numFmtId="0" fontId="42" fillId="0" borderId="5" xfId="0" applyFont="1" applyFill="1" applyBorder="1" applyAlignment="1" applyProtection="1">
      <alignment horizontal="center" vertical="center" shrinkToFit="1"/>
    </xf>
    <xf numFmtId="0" fontId="42" fillId="0" borderId="6" xfId="0" applyFont="1" applyFill="1" applyBorder="1" applyAlignment="1" applyProtection="1">
      <alignment horizontal="center" vertical="center" shrinkToFit="1"/>
    </xf>
    <xf numFmtId="0" fontId="42" fillId="0" borderId="7" xfId="0" applyFont="1" applyFill="1" applyBorder="1" applyAlignment="1" applyProtection="1">
      <alignment horizontal="center" vertical="center" shrinkToFit="1"/>
    </xf>
    <xf numFmtId="0" fontId="43" fillId="6" borderId="10" xfId="0" applyFont="1" applyFill="1" applyBorder="1" applyAlignment="1">
      <alignment horizontal="center" vertical="top"/>
    </xf>
    <xf numFmtId="0" fontId="43" fillId="0" borderId="16" xfId="0" applyFont="1" applyFill="1" applyBorder="1" applyAlignment="1">
      <alignment horizontal="center" vertical="center"/>
    </xf>
    <xf numFmtId="0" fontId="43" fillId="0" borderId="17" xfId="0" applyFont="1" applyFill="1" applyBorder="1" applyAlignment="1">
      <alignment horizontal="center" vertical="center"/>
    </xf>
    <xf numFmtId="0" fontId="43" fillId="0" borderId="27" xfId="0" applyFont="1" applyFill="1" applyBorder="1" applyAlignment="1">
      <alignment horizontal="center" vertical="center"/>
    </xf>
    <xf numFmtId="198" fontId="42" fillId="0" borderId="10" xfId="0" applyNumberFormat="1" applyFont="1" applyBorder="1" applyAlignment="1">
      <alignment horizontal="center" vertical="center" shrinkToFit="1"/>
    </xf>
    <xf numFmtId="198" fontId="42" fillId="0" borderId="16" xfId="0" applyNumberFormat="1" applyFont="1" applyBorder="1" applyAlignment="1">
      <alignment horizontal="center" vertical="center" shrinkToFit="1"/>
    </xf>
    <xf numFmtId="0" fontId="20" fillId="2" borderId="64" xfId="0" applyFont="1" applyFill="1" applyBorder="1" applyAlignment="1">
      <alignment horizontal="center" vertical="center" textRotation="255" wrapText="1" shrinkToFit="1"/>
    </xf>
    <xf numFmtId="0" fontId="20" fillId="2" borderId="65" xfId="0" applyFont="1" applyFill="1" applyBorder="1" applyAlignment="1">
      <alignment horizontal="center" vertical="center" textRotation="255" wrapText="1" shrinkToFit="1"/>
    </xf>
    <xf numFmtId="0" fontId="20" fillId="2" borderId="46" xfId="0" applyFont="1" applyFill="1" applyBorder="1" applyAlignment="1">
      <alignment horizontal="center" vertical="center" textRotation="255" wrapText="1" shrinkToFit="1"/>
    </xf>
    <xf numFmtId="0" fontId="23" fillId="2" borderId="16" xfId="0" applyFont="1" applyFill="1" applyBorder="1" applyAlignment="1">
      <alignment horizontal="center" vertical="center" wrapText="1" shrinkToFit="1"/>
    </xf>
    <xf numFmtId="0" fontId="23" fillId="2" borderId="66" xfId="0" applyFont="1" applyFill="1" applyBorder="1" applyAlignment="1">
      <alignment horizontal="center" vertical="center" wrapText="1" shrinkToFit="1"/>
    </xf>
    <xf numFmtId="0" fontId="23" fillId="2" borderId="17" xfId="0" applyFont="1" applyFill="1" applyBorder="1" applyAlignment="1">
      <alignment horizontal="center" vertical="center" wrapText="1" shrinkToFit="1"/>
    </xf>
    <xf numFmtId="0" fontId="20" fillId="2" borderId="41" xfId="0" applyFont="1" applyFill="1" applyBorder="1" applyAlignment="1">
      <alignment horizontal="left" vertical="center" shrinkToFit="1"/>
    </xf>
    <xf numFmtId="0" fontId="6" fillId="2" borderId="67" xfId="0" applyFont="1" applyFill="1" applyBorder="1" applyAlignment="1">
      <alignment horizontal="left" vertical="center" shrinkToFit="1"/>
    </xf>
    <xf numFmtId="0" fontId="6" fillId="2" borderId="42" xfId="0" applyFont="1" applyFill="1" applyBorder="1" applyAlignment="1">
      <alignment horizontal="left" vertical="center" shrinkToFit="1"/>
    </xf>
    <xf numFmtId="0" fontId="20" fillId="2" borderId="12" xfId="0" applyFont="1" applyFill="1" applyBorder="1" applyAlignment="1">
      <alignment horizontal="left" vertical="center" shrinkToFit="1"/>
    </xf>
    <xf numFmtId="0" fontId="20" fillId="2" borderId="26" xfId="0" applyFont="1" applyFill="1" applyBorder="1" applyAlignment="1">
      <alignment horizontal="left" vertical="center" shrinkToFit="1"/>
    </xf>
    <xf numFmtId="0" fontId="41" fillId="6" borderId="0" xfId="0" applyFont="1" applyFill="1" applyAlignment="1">
      <alignment horizontal="center" vertical="top" wrapText="1"/>
    </xf>
    <xf numFmtId="0" fontId="0" fillId="6" borderId="0" xfId="0" applyFont="1" applyFill="1" applyAlignment="1">
      <alignment horizontal="left" vertical="top" wrapText="1"/>
    </xf>
    <xf numFmtId="0" fontId="42" fillId="0" borderId="3" xfId="0" applyFont="1" applyFill="1" applyBorder="1" applyAlignment="1" applyProtection="1">
      <alignment horizontal="center" vertical="center" shrinkToFit="1"/>
    </xf>
    <xf numFmtId="0" fontId="4" fillId="2" borderId="10" xfId="0" applyFont="1" applyFill="1" applyBorder="1" applyAlignment="1">
      <alignment horizontal="center" vertical="center" wrapText="1"/>
    </xf>
    <xf numFmtId="0" fontId="4" fillId="2" borderId="10" xfId="0" applyFont="1" applyFill="1" applyBorder="1" applyAlignment="1">
      <alignment horizontal="center" vertical="center"/>
    </xf>
    <xf numFmtId="0" fontId="44" fillId="0" borderId="17" xfId="0" applyFont="1" applyBorder="1" applyAlignment="1">
      <alignment horizontal="left" vertical="center"/>
    </xf>
    <xf numFmtId="0" fontId="44" fillId="0" borderId="3" xfId="0" applyFont="1" applyBorder="1" applyAlignment="1" applyProtection="1">
      <alignment horizontal="center" vertical="center"/>
    </xf>
    <xf numFmtId="0" fontId="44" fillId="0" borderId="8" xfId="0" applyFont="1" applyBorder="1" applyAlignment="1" applyProtection="1">
      <alignment horizontal="center" vertical="center"/>
    </xf>
    <xf numFmtId="0" fontId="44" fillId="0" borderId="1" xfId="0" applyFont="1" applyBorder="1" applyAlignment="1" applyProtection="1">
      <alignment horizontal="center" vertical="center"/>
    </xf>
    <xf numFmtId="0" fontId="44" fillId="0" borderId="7" xfId="0" applyFont="1" applyBorder="1" applyAlignment="1" applyProtection="1">
      <alignment horizontal="center" vertical="center"/>
    </xf>
    <xf numFmtId="0" fontId="44" fillId="0" borderId="51" xfId="0" applyFont="1" applyBorder="1" applyAlignment="1" applyProtection="1">
      <alignment horizontal="center" vertical="center" wrapText="1"/>
    </xf>
    <xf numFmtId="0" fontId="44" fillId="0" borderId="18" xfId="0" applyFont="1" applyBorder="1" applyAlignment="1" applyProtection="1">
      <alignment horizontal="center" vertical="center" wrapText="1"/>
    </xf>
    <xf numFmtId="0" fontId="44" fillId="0" borderId="79" xfId="0" applyFont="1" applyBorder="1" applyAlignment="1" applyProtection="1">
      <alignment horizontal="center" vertical="center" wrapText="1"/>
    </xf>
    <xf numFmtId="0" fontId="46" fillId="0" borderId="6" xfId="0" applyFont="1" applyBorder="1" applyAlignment="1" applyProtection="1">
      <alignment horizontal="center" vertical="center" wrapText="1"/>
    </xf>
    <xf numFmtId="0" fontId="46" fillId="0" borderId="1" xfId="0" applyFont="1" applyBorder="1" applyAlignment="1" applyProtection="1">
      <alignment horizontal="center" vertical="center" wrapText="1"/>
    </xf>
    <xf numFmtId="0" fontId="46" fillId="0" borderId="7" xfId="0" applyFont="1" applyBorder="1" applyAlignment="1" applyProtection="1">
      <alignment horizontal="center" vertical="center" wrapText="1"/>
    </xf>
    <xf numFmtId="0" fontId="59" fillId="6" borderId="0" xfId="0" applyFont="1" applyFill="1" applyAlignment="1" applyProtection="1">
      <alignment horizontal="left" vertical="center" wrapText="1"/>
    </xf>
    <xf numFmtId="0" fontId="42" fillId="6" borderId="0" xfId="0" applyFont="1" applyFill="1" applyAlignment="1">
      <alignment horizontal="left" vertical="center" wrapText="1"/>
    </xf>
    <xf numFmtId="0" fontId="1" fillId="6" borderId="0" xfId="0" applyFont="1" applyFill="1" applyAlignment="1">
      <alignment horizontal="left" vertical="center" wrapText="1"/>
    </xf>
    <xf numFmtId="193" fontId="44" fillId="4" borderId="10" xfId="0" applyNumberFormat="1" applyFont="1" applyFill="1" applyBorder="1" applyAlignment="1" applyProtection="1">
      <alignment horizontal="center" vertical="center" shrinkToFit="1"/>
      <protection locked="0"/>
    </xf>
    <xf numFmtId="193" fontId="44" fillId="4" borderId="88" xfId="0" applyNumberFormat="1" applyFont="1" applyFill="1" applyBorder="1" applyAlignment="1" applyProtection="1">
      <alignment horizontal="center" vertical="center" shrinkToFit="1"/>
      <protection locked="0"/>
    </xf>
    <xf numFmtId="0" fontId="59" fillId="6" borderId="0" xfId="0" applyFont="1" applyFill="1" applyAlignment="1">
      <alignment horizontal="left" vertical="top" wrapText="1"/>
    </xf>
    <xf numFmtId="0" fontId="44" fillId="0" borderId="10"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8" xfId="0" applyFont="1" applyBorder="1" applyAlignment="1">
      <alignment horizontal="center" vertical="center"/>
    </xf>
    <xf numFmtId="0" fontId="59" fillId="6" borderId="4" xfId="0" applyFont="1" applyFill="1" applyBorder="1" applyAlignment="1">
      <alignment horizontal="center" vertical="center"/>
    </xf>
    <xf numFmtId="0" fontId="59" fillId="6" borderId="0" xfId="0" applyFont="1" applyFill="1" applyAlignment="1" applyProtection="1">
      <alignment horizontal="left" vertical="top" wrapText="1"/>
    </xf>
    <xf numFmtId="193" fontId="44" fillId="0" borderId="16" xfId="2" applyNumberFormat="1" applyFont="1" applyFill="1" applyBorder="1" applyAlignment="1">
      <alignment horizontal="center" vertical="center" shrinkToFit="1"/>
    </xf>
    <xf numFmtId="193" fontId="44" fillId="0" borderId="17" xfId="2" applyNumberFormat="1" applyFont="1" applyFill="1" applyBorder="1" applyAlignment="1">
      <alignment horizontal="center" vertical="center" shrinkToFit="1"/>
    </xf>
    <xf numFmtId="193" fontId="44" fillId="0" borderId="66" xfId="2" applyNumberFormat="1" applyFont="1" applyFill="1" applyBorder="1" applyAlignment="1">
      <alignment horizontal="center" vertical="center" shrinkToFit="1"/>
    </xf>
    <xf numFmtId="0" fontId="42" fillId="0" borderId="30" xfId="0" applyFont="1" applyBorder="1" applyAlignment="1">
      <alignment horizontal="center" vertical="center"/>
    </xf>
    <xf numFmtId="0" fontId="42" fillId="0" borderId="87" xfId="0" applyFont="1" applyBorder="1">
      <alignment vertical="center"/>
    </xf>
    <xf numFmtId="204" fontId="5" fillId="3" borderId="51" xfId="0" applyNumberFormat="1" applyFont="1" applyFill="1" applyBorder="1" applyAlignment="1" applyProtection="1">
      <alignment horizontal="center" vertical="center"/>
      <protection locked="0"/>
    </xf>
    <xf numFmtId="204" fontId="5" fillId="3" borderId="18" xfId="0" applyNumberFormat="1" applyFont="1" applyFill="1" applyBorder="1" applyAlignment="1" applyProtection="1">
      <alignment horizontal="center" vertical="center"/>
      <protection locked="0"/>
    </xf>
    <xf numFmtId="204" fontId="5" fillId="3" borderId="41" xfId="0" applyNumberFormat="1" applyFont="1" applyFill="1" applyBorder="1" applyAlignment="1" applyProtection="1">
      <alignment horizontal="center" vertical="center"/>
      <protection locked="0"/>
    </xf>
    <xf numFmtId="204" fontId="5" fillId="3" borderId="12" xfId="0" applyNumberFormat="1" applyFont="1" applyFill="1" applyBorder="1" applyAlignment="1" applyProtection="1">
      <alignment horizontal="center" vertical="center"/>
      <protection locked="0"/>
    </xf>
    <xf numFmtId="204" fontId="5" fillId="3" borderId="26" xfId="0" applyNumberFormat="1" applyFont="1" applyFill="1" applyBorder="1" applyAlignment="1" applyProtection="1">
      <alignment horizontal="center" vertical="center"/>
      <protection locked="0"/>
    </xf>
    <xf numFmtId="204" fontId="5" fillId="3" borderId="34" xfId="0" applyNumberFormat="1" applyFont="1" applyFill="1" applyBorder="1" applyAlignment="1" applyProtection="1">
      <alignment horizontal="center" vertical="center"/>
      <protection locked="0"/>
    </xf>
    <xf numFmtId="0" fontId="44" fillId="0" borderId="10" xfId="0" applyFont="1" applyBorder="1" applyAlignment="1">
      <alignment vertical="center"/>
    </xf>
    <xf numFmtId="0" fontId="44" fillId="0" borderId="3" xfId="0" applyFont="1" applyBorder="1" applyAlignment="1">
      <alignment horizontal="center" vertical="center"/>
    </xf>
    <xf numFmtId="0" fontId="44" fillId="0" borderId="8" xfId="0" applyFont="1" applyBorder="1" applyAlignment="1">
      <alignment horizontal="center" vertical="center"/>
    </xf>
    <xf numFmtId="0" fontId="44" fillId="0" borderId="4" xfId="0" applyFont="1" applyBorder="1" applyAlignment="1">
      <alignment horizontal="center" vertical="center"/>
    </xf>
    <xf numFmtId="0" fontId="44" fillId="0" borderId="0" xfId="0" applyFont="1" applyBorder="1" applyAlignment="1">
      <alignment horizontal="center" vertical="center"/>
    </xf>
    <xf numFmtId="0" fontId="44" fillId="0" borderId="5" xfId="0" applyFont="1" applyBorder="1" applyAlignment="1">
      <alignment horizontal="center" vertical="center"/>
    </xf>
    <xf numFmtId="195" fontId="5" fillId="2" borderId="12" xfId="2" applyNumberFormat="1" applyFont="1" applyFill="1" applyBorder="1" applyAlignment="1" applyProtection="1">
      <alignment horizontal="center" vertical="center" shrinkToFit="1"/>
    </xf>
    <xf numFmtId="195" fontId="5" fillId="2" borderId="26" xfId="2" applyNumberFormat="1" applyFont="1" applyFill="1" applyBorder="1" applyAlignment="1" applyProtection="1">
      <alignment horizontal="center" vertical="center" shrinkToFit="1"/>
    </xf>
    <xf numFmtId="195" fontId="5" fillId="2" borderId="34" xfId="2" applyNumberFormat="1" applyFont="1" applyFill="1" applyBorder="1" applyAlignment="1" applyProtection="1">
      <alignment horizontal="center" vertical="center" shrinkToFit="1"/>
    </xf>
    <xf numFmtId="0" fontId="44" fillId="0" borderId="6" xfId="0" applyFont="1" applyBorder="1" applyAlignment="1" applyProtection="1">
      <alignment horizontal="center" vertical="center" wrapText="1"/>
    </xf>
    <xf numFmtId="0" fontId="44" fillId="0" borderId="1" xfId="0" applyFont="1" applyBorder="1" applyAlignment="1" applyProtection="1">
      <alignment horizontal="center" vertical="center" wrapText="1"/>
    </xf>
    <xf numFmtId="0" fontId="44" fillId="0" borderId="7" xfId="0" applyFont="1" applyBorder="1" applyAlignment="1" applyProtection="1">
      <alignment horizontal="center" vertical="center" wrapText="1"/>
    </xf>
    <xf numFmtId="0" fontId="42" fillId="0" borderId="6" xfId="0" applyFont="1" applyFill="1" applyBorder="1" applyAlignment="1">
      <alignment horizontal="center" vertical="center"/>
    </xf>
    <xf numFmtId="0" fontId="42" fillId="0" borderId="1" xfId="0" applyFont="1" applyFill="1" applyBorder="1" applyAlignment="1">
      <alignment horizontal="center" vertical="center"/>
    </xf>
    <xf numFmtId="0" fontId="42" fillId="0" borderId="87" xfId="0" applyFont="1" applyBorder="1" applyAlignment="1">
      <alignment horizontal="center" vertical="center"/>
    </xf>
    <xf numFmtId="195" fontId="5" fillId="2" borderId="2" xfId="2" applyNumberFormat="1" applyFont="1" applyFill="1" applyBorder="1" applyAlignment="1" applyProtection="1">
      <alignment horizontal="center" vertical="center" shrinkToFit="1"/>
    </xf>
    <xf numFmtId="195" fontId="5" fillId="2" borderId="3" xfId="2" applyNumberFormat="1" applyFont="1" applyFill="1" applyBorder="1" applyAlignment="1" applyProtection="1">
      <alignment horizontal="center" vertical="center" shrinkToFit="1"/>
    </xf>
    <xf numFmtId="195" fontId="5" fillId="2" borderId="55" xfId="2" applyNumberFormat="1" applyFont="1" applyFill="1" applyBorder="1" applyAlignment="1" applyProtection="1">
      <alignment horizontal="center" vertical="center" shrinkToFit="1"/>
    </xf>
    <xf numFmtId="0" fontId="42" fillId="0" borderId="87" xfId="0" applyFont="1" applyBorder="1" applyAlignment="1" applyProtection="1">
      <alignment horizontal="center" vertical="center"/>
    </xf>
    <xf numFmtId="178" fontId="5" fillId="2" borderId="2" xfId="2" applyNumberFormat="1" applyFont="1" applyFill="1" applyBorder="1" applyAlignment="1" applyProtection="1">
      <alignment horizontal="center" vertical="center" shrinkToFit="1"/>
    </xf>
    <xf numFmtId="178" fontId="5" fillId="2" borderId="3" xfId="2" applyNumberFormat="1" applyFont="1" applyFill="1" applyBorder="1" applyAlignment="1" applyProtection="1">
      <alignment horizontal="center" vertical="center" shrinkToFit="1"/>
    </xf>
    <xf numFmtId="178" fontId="5" fillId="2" borderId="55" xfId="2" applyNumberFormat="1" applyFont="1" applyFill="1" applyBorder="1" applyAlignment="1" applyProtection="1">
      <alignment horizontal="center" vertical="center" shrinkToFit="1"/>
    </xf>
    <xf numFmtId="195" fontId="5" fillId="0" borderId="6" xfId="2" applyNumberFormat="1" applyFont="1" applyFill="1" applyBorder="1" applyAlignment="1" applyProtection="1">
      <alignment horizontal="center" vertical="center" shrinkToFit="1"/>
    </xf>
    <xf numFmtId="195" fontId="5" fillId="0" borderId="1" xfId="2" applyNumberFormat="1" applyFont="1" applyFill="1" applyBorder="1" applyAlignment="1" applyProtection="1">
      <alignment horizontal="center" vertical="center" shrinkToFit="1"/>
    </xf>
    <xf numFmtId="195" fontId="5" fillId="0" borderId="50" xfId="2" applyNumberFormat="1" applyFont="1" applyFill="1" applyBorder="1" applyAlignment="1" applyProtection="1">
      <alignment horizontal="center" vertical="center" shrinkToFit="1"/>
    </xf>
    <xf numFmtId="195" fontId="5" fillId="0" borderId="51" xfId="2" applyNumberFormat="1" applyFont="1" applyFill="1" applyBorder="1" applyAlignment="1" applyProtection="1">
      <alignment horizontal="center" vertical="center" shrinkToFit="1"/>
    </xf>
    <xf numFmtId="195" fontId="5" fillId="0" borderId="18" xfId="2" applyNumberFormat="1" applyFont="1" applyFill="1" applyBorder="1" applyAlignment="1" applyProtection="1">
      <alignment horizontal="center" vertical="center" shrinkToFit="1"/>
    </xf>
    <xf numFmtId="195" fontId="5" fillId="0" borderId="41" xfId="2" applyNumberFormat="1" applyFont="1" applyFill="1" applyBorder="1" applyAlignment="1" applyProtection="1">
      <alignment horizontal="center" vertical="center" shrinkToFit="1"/>
    </xf>
    <xf numFmtId="0" fontId="44" fillId="4" borderId="2" xfId="0" applyFont="1" applyFill="1" applyBorder="1" applyAlignment="1" applyProtection="1">
      <alignment horizontal="left" vertical="top" wrapText="1"/>
      <protection locked="0"/>
    </xf>
    <xf numFmtId="0" fontId="44" fillId="4" borderId="3" xfId="0" applyFont="1" applyFill="1" applyBorder="1" applyAlignment="1" applyProtection="1">
      <alignment horizontal="left" vertical="top" wrapText="1"/>
      <protection locked="0"/>
    </xf>
    <xf numFmtId="0" fontId="44" fillId="4" borderId="8" xfId="0" applyFont="1" applyFill="1" applyBorder="1" applyAlignment="1" applyProtection="1">
      <alignment horizontal="left" vertical="top" wrapText="1"/>
      <protection locked="0"/>
    </xf>
    <xf numFmtId="0" fontId="44" fillId="4" borderId="4" xfId="0" applyFont="1" applyFill="1" applyBorder="1" applyAlignment="1" applyProtection="1">
      <alignment horizontal="left" vertical="top" wrapText="1"/>
      <protection locked="0"/>
    </xf>
    <xf numFmtId="0" fontId="44" fillId="4" borderId="0" xfId="0" applyFont="1" applyFill="1" applyBorder="1" applyAlignment="1" applyProtection="1">
      <alignment horizontal="left" vertical="top" wrapText="1"/>
      <protection locked="0"/>
    </xf>
    <xf numFmtId="0" fontId="44" fillId="4" borderId="5" xfId="0" applyFont="1" applyFill="1" applyBorder="1" applyAlignment="1" applyProtection="1">
      <alignment horizontal="left" vertical="top" wrapText="1"/>
      <protection locked="0"/>
    </xf>
    <xf numFmtId="0" fontId="44" fillId="4" borderId="6" xfId="0" applyFont="1" applyFill="1" applyBorder="1" applyAlignment="1" applyProtection="1">
      <alignment horizontal="left" vertical="top" wrapText="1"/>
      <protection locked="0"/>
    </xf>
    <xf numFmtId="0" fontId="44" fillId="4" borderId="1" xfId="0" applyFont="1" applyFill="1" applyBorder="1" applyAlignment="1" applyProtection="1">
      <alignment horizontal="left" vertical="top" wrapText="1"/>
      <protection locked="0"/>
    </xf>
    <xf numFmtId="0" fontId="44" fillId="4" borderId="7" xfId="0" applyFont="1" applyFill="1" applyBorder="1" applyAlignment="1" applyProtection="1">
      <alignment horizontal="left" vertical="top" wrapText="1"/>
      <protection locked="0"/>
    </xf>
    <xf numFmtId="0" fontId="43" fillId="3" borderId="10" xfId="0" applyFont="1" applyFill="1" applyBorder="1" applyAlignment="1" applyProtection="1">
      <alignment horizontal="left" vertical="top" wrapText="1" shrinkToFit="1"/>
      <protection locked="0"/>
    </xf>
    <xf numFmtId="0" fontId="43" fillId="3" borderId="16" xfId="0" applyFont="1" applyFill="1" applyBorder="1" applyAlignment="1" applyProtection="1">
      <alignment horizontal="left" vertical="top" wrapText="1" shrinkToFit="1"/>
      <protection locked="0"/>
    </xf>
    <xf numFmtId="0" fontId="43" fillId="3" borderId="17" xfId="0" applyFont="1" applyFill="1" applyBorder="1" applyAlignment="1" applyProtection="1">
      <alignment horizontal="left" vertical="top" wrapText="1" shrinkToFit="1"/>
      <protection locked="0"/>
    </xf>
    <xf numFmtId="0" fontId="43" fillId="3" borderId="27" xfId="0" applyFont="1" applyFill="1" applyBorder="1" applyAlignment="1" applyProtection="1">
      <alignment horizontal="left" vertical="top" wrapText="1" shrinkToFit="1"/>
      <protection locked="0"/>
    </xf>
    <xf numFmtId="0" fontId="44" fillId="0" borderId="17" xfId="0" applyFont="1" applyBorder="1" applyAlignment="1" applyProtection="1">
      <alignment horizontal="left" vertical="center" wrapText="1"/>
    </xf>
    <xf numFmtId="0" fontId="44" fillId="0" borderId="29" xfId="0" applyFont="1" applyBorder="1" applyAlignment="1" applyProtection="1">
      <alignment horizontal="center" vertical="center"/>
    </xf>
    <xf numFmtId="0" fontId="44" fillId="0" borderId="89" xfId="0" applyFont="1" applyBorder="1" applyAlignment="1" applyProtection="1">
      <alignment horizontal="center" vertical="center"/>
    </xf>
    <xf numFmtId="0" fontId="42" fillId="0" borderId="6" xfId="0" applyFont="1" applyFill="1" applyBorder="1" applyAlignment="1" applyProtection="1">
      <alignment horizontal="center" vertical="center"/>
    </xf>
    <xf numFmtId="0" fontId="42" fillId="0" borderId="1" xfId="0" applyFont="1" applyFill="1" applyBorder="1" applyAlignment="1" applyProtection="1">
      <alignment horizontal="center" vertical="center"/>
    </xf>
    <xf numFmtId="0" fontId="44" fillId="0" borderId="16" xfId="0" applyFont="1" applyFill="1" applyBorder="1" applyAlignment="1" applyProtection="1">
      <alignment horizontal="center" vertical="center"/>
    </xf>
    <xf numFmtId="0" fontId="0" fillId="0" borderId="17" xfId="0" applyBorder="1" applyProtection="1">
      <alignment vertical="center"/>
    </xf>
    <xf numFmtId="0" fontId="0" fillId="0" borderId="27" xfId="0" applyBorder="1" applyProtection="1">
      <alignment vertical="center"/>
    </xf>
    <xf numFmtId="0" fontId="44" fillId="0" borderId="89" xfId="0" applyFont="1" applyFill="1" applyBorder="1" applyAlignment="1" applyProtection="1">
      <alignment horizontal="right" vertical="center" shrinkToFit="1"/>
    </xf>
    <xf numFmtId="0" fontId="44" fillId="0" borderId="7" xfId="0" applyFont="1" applyFill="1" applyBorder="1" applyAlignment="1" applyProtection="1">
      <alignment horizontal="right" vertical="center" shrinkToFit="1"/>
    </xf>
    <xf numFmtId="0" fontId="44" fillId="0" borderId="10" xfId="0" applyFont="1" applyFill="1" applyBorder="1" applyAlignment="1">
      <alignment horizontal="center" vertical="center"/>
    </xf>
    <xf numFmtId="0" fontId="44" fillId="0" borderId="17" xfId="0" applyFont="1" applyFill="1" applyBorder="1" applyAlignment="1">
      <alignment horizontal="center" vertical="center"/>
    </xf>
    <xf numFmtId="0" fontId="44" fillId="0" borderId="27" xfId="0" applyFont="1" applyFill="1" applyBorder="1" applyAlignment="1">
      <alignment horizontal="center" vertical="center"/>
    </xf>
    <xf numFmtId="192" fontId="44" fillId="0" borderId="16" xfId="0" applyNumberFormat="1" applyFont="1" applyFill="1" applyBorder="1" applyAlignment="1" applyProtection="1">
      <alignment horizontal="center" vertical="center" wrapText="1"/>
    </xf>
    <xf numFmtId="192" fontId="44" fillId="0" borderId="17" xfId="0" applyNumberFormat="1" applyFont="1" applyFill="1" applyBorder="1" applyAlignment="1" applyProtection="1">
      <alignment horizontal="center" vertical="center" wrapText="1"/>
    </xf>
    <xf numFmtId="0" fontId="44" fillId="3" borderId="2" xfId="0" applyFont="1" applyFill="1" applyBorder="1" applyAlignment="1" applyProtection="1">
      <alignment horizontal="left" vertical="top" wrapText="1"/>
      <protection locked="0"/>
    </xf>
    <xf numFmtId="0" fontId="44" fillId="3" borderId="3" xfId="0" applyFont="1" applyFill="1" applyBorder="1" applyAlignment="1" applyProtection="1">
      <alignment horizontal="left" vertical="top" wrapText="1"/>
      <protection locked="0"/>
    </xf>
    <xf numFmtId="0" fontId="44" fillId="3" borderId="8" xfId="0" applyFont="1" applyFill="1" applyBorder="1" applyAlignment="1" applyProtection="1">
      <alignment horizontal="left" vertical="top" wrapText="1"/>
      <protection locked="0"/>
    </xf>
    <xf numFmtId="0" fontId="44" fillId="3" borderId="4" xfId="0" applyFont="1" applyFill="1" applyBorder="1" applyAlignment="1" applyProtection="1">
      <alignment horizontal="left" vertical="top" wrapText="1"/>
      <protection locked="0"/>
    </xf>
    <xf numFmtId="0" fontId="44" fillId="3" borderId="0" xfId="0" applyFont="1" applyFill="1" applyBorder="1" applyAlignment="1" applyProtection="1">
      <alignment horizontal="left" vertical="top" wrapText="1"/>
      <protection locked="0"/>
    </xf>
    <xf numFmtId="0" fontId="44" fillId="3" borderId="5" xfId="0" applyFont="1" applyFill="1" applyBorder="1" applyAlignment="1" applyProtection="1">
      <alignment horizontal="left" vertical="top" wrapText="1"/>
      <protection locked="0"/>
    </xf>
    <xf numFmtId="0" fontId="44" fillId="3" borderId="6" xfId="0" applyFont="1" applyFill="1" applyBorder="1" applyAlignment="1" applyProtection="1">
      <alignment horizontal="left" vertical="top" wrapText="1"/>
      <protection locked="0"/>
    </xf>
    <xf numFmtId="0" fontId="44" fillId="3" borderId="1" xfId="0" applyFont="1" applyFill="1" applyBorder="1" applyAlignment="1" applyProtection="1">
      <alignment horizontal="left" vertical="top" wrapText="1"/>
      <protection locked="0"/>
    </xf>
    <xf numFmtId="0" fontId="44" fillId="3" borderId="7" xfId="0" applyFont="1" applyFill="1" applyBorder="1" applyAlignment="1" applyProtection="1">
      <alignment horizontal="left" vertical="top" wrapText="1"/>
      <protection locked="0"/>
    </xf>
    <xf numFmtId="178" fontId="5" fillId="0" borderId="12" xfId="2" applyNumberFormat="1" applyFont="1" applyFill="1" applyBorder="1" applyAlignment="1" applyProtection="1">
      <alignment horizontal="center" vertical="center" shrinkToFit="1"/>
    </xf>
    <xf numFmtId="178" fontId="5" fillId="0" borderId="26" xfId="2" applyNumberFormat="1" applyFont="1" applyFill="1" applyBorder="1" applyAlignment="1" applyProtection="1">
      <alignment horizontal="center" vertical="center" shrinkToFit="1"/>
    </xf>
    <xf numFmtId="178" fontId="5" fillId="0" borderId="34" xfId="2" applyNumberFormat="1" applyFont="1" applyFill="1" applyBorder="1" applyAlignment="1" applyProtection="1">
      <alignment horizontal="center" vertical="center" shrinkToFit="1"/>
    </xf>
    <xf numFmtId="0" fontId="44" fillId="0" borderId="46" xfId="0" applyFont="1" applyFill="1" applyBorder="1" applyAlignment="1" applyProtection="1">
      <alignment horizontal="right" vertical="center" shrinkToFit="1"/>
    </xf>
    <xf numFmtId="204" fontId="5" fillId="3" borderId="6" xfId="0" applyNumberFormat="1" applyFont="1" applyFill="1" applyBorder="1" applyAlignment="1" applyProtection="1">
      <alignment horizontal="center" vertical="center"/>
      <protection locked="0"/>
    </xf>
    <xf numFmtId="204" fontId="5" fillId="3" borderId="1" xfId="0" applyNumberFormat="1" applyFont="1" applyFill="1" applyBorder="1" applyAlignment="1" applyProtection="1">
      <alignment horizontal="center" vertical="center"/>
      <protection locked="0"/>
    </xf>
    <xf numFmtId="204" fontId="5" fillId="3" borderId="50" xfId="0" applyNumberFormat="1" applyFont="1" applyFill="1" applyBorder="1" applyAlignment="1" applyProtection="1">
      <alignment horizontal="center" vertical="center"/>
      <protection locked="0"/>
    </xf>
    <xf numFmtId="0" fontId="46" fillId="0" borderId="16" xfId="0" applyFont="1" applyBorder="1" applyAlignment="1">
      <alignment horizontal="center" vertical="center" wrapText="1"/>
    </xf>
    <xf numFmtId="0" fontId="45" fillId="0" borderId="16" xfId="0" applyFont="1" applyBorder="1" applyAlignment="1">
      <alignment horizontal="center" vertical="center"/>
    </xf>
    <xf numFmtId="0" fontId="68" fillId="0" borderId="17" xfId="0" applyFont="1" applyBorder="1" applyAlignment="1">
      <alignment horizontal="center" vertical="center"/>
    </xf>
    <xf numFmtId="0" fontId="46" fillId="0" borderId="16" xfId="0" applyFont="1" applyBorder="1" applyAlignment="1">
      <alignment horizontal="center" vertical="center" shrinkToFit="1"/>
    </xf>
    <xf numFmtId="0" fontId="71" fillId="0" borderId="17" xfId="0" applyFont="1" applyBorder="1">
      <alignment vertical="center"/>
    </xf>
    <xf numFmtId="0" fontId="44" fillId="0" borderId="10" xfId="0" applyFont="1" applyBorder="1" applyAlignment="1">
      <alignment horizontal="left" vertical="center" indent="1"/>
    </xf>
    <xf numFmtId="0" fontId="42" fillId="0" borderId="87" xfId="0" applyFont="1" applyBorder="1" applyProtection="1">
      <alignment vertical="center"/>
    </xf>
    <xf numFmtId="0" fontId="44" fillId="0" borderId="4" xfId="0" applyFont="1" applyBorder="1" applyAlignment="1" applyProtection="1">
      <alignment horizontal="center" vertical="center"/>
    </xf>
    <xf numFmtId="0" fontId="44" fillId="0" borderId="0" xfId="0" applyFont="1" applyBorder="1" applyAlignment="1" applyProtection="1">
      <alignment horizontal="center" vertical="center"/>
    </xf>
    <xf numFmtId="0" fontId="44" fillId="0" borderId="5" xfId="0" applyFont="1" applyBorder="1" applyAlignment="1" applyProtection="1">
      <alignment horizontal="center" vertical="center"/>
    </xf>
    <xf numFmtId="0" fontId="42" fillId="0" borderId="0" xfId="0" applyFont="1" applyBorder="1" applyAlignment="1" applyProtection="1">
      <alignment horizontal="center" vertical="center"/>
    </xf>
    <xf numFmtId="0" fontId="20" fillId="0" borderId="0" xfId="0" applyFont="1" applyAlignment="1">
      <alignment horizontal="left" vertical="top" wrapText="1"/>
    </xf>
    <xf numFmtId="178" fontId="5" fillId="0" borderId="2" xfId="2" applyNumberFormat="1" applyFont="1" applyFill="1" applyBorder="1" applyAlignment="1" applyProtection="1">
      <alignment horizontal="center" vertical="center" shrinkToFit="1"/>
    </xf>
    <xf numFmtId="178" fontId="5" fillId="0" borderId="3" xfId="2" applyNumberFormat="1" applyFont="1" applyFill="1" applyBorder="1" applyAlignment="1" applyProtection="1">
      <alignment horizontal="center" vertical="center" shrinkToFit="1"/>
    </xf>
    <xf numFmtId="178" fontId="5" fillId="0" borderId="55" xfId="2" applyNumberFormat="1" applyFont="1" applyFill="1" applyBorder="1" applyAlignment="1" applyProtection="1">
      <alignment horizontal="center" vertical="center" shrinkToFit="1"/>
    </xf>
    <xf numFmtId="193" fontId="44" fillId="0" borderId="10" xfId="0" applyNumberFormat="1" applyFont="1" applyBorder="1" applyAlignment="1">
      <alignment horizontal="center" vertical="center" shrinkToFit="1"/>
    </xf>
    <xf numFmtId="193" fontId="44" fillId="0" borderId="88" xfId="0" applyNumberFormat="1" applyFont="1" applyBorder="1" applyAlignment="1">
      <alignment horizontal="center" vertical="center" shrinkToFit="1"/>
    </xf>
    <xf numFmtId="0" fontId="59" fillId="6" borderId="0" xfId="0" applyFont="1" applyFill="1" applyBorder="1" applyAlignment="1">
      <alignment horizontal="center" vertical="center"/>
    </xf>
    <xf numFmtId="0" fontId="44" fillId="0" borderId="16" xfId="0" applyFont="1" applyBorder="1" applyAlignment="1">
      <alignment horizontal="distributed" vertical="center" wrapText="1" indent="1"/>
    </xf>
    <xf numFmtId="0" fontId="0" fillId="0" borderId="17" xfId="0" applyBorder="1" applyAlignment="1">
      <alignment horizontal="distributed" vertical="center" wrapText="1" indent="1"/>
    </xf>
    <xf numFmtId="0" fontId="0" fillId="0" borderId="27" xfId="0" applyBorder="1" applyAlignment="1">
      <alignment horizontal="distributed" vertical="center" wrapText="1" indent="1"/>
    </xf>
    <xf numFmtId="0" fontId="47" fillId="0" borderId="0" xfId="0" applyFont="1" applyAlignment="1">
      <alignment horizontal="center" vertical="center"/>
    </xf>
    <xf numFmtId="184" fontId="44" fillId="0" borderId="17" xfId="0" applyNumberFormat="1" applyFont="1" applyBorder="1" applyAlignment="1">
      <alignment horizontal="center" vertical="center"/>
    </xf>
    <xf numFmtId="184" fontId="44" fillId="0" borderId="27" xfId="0" applyNumberFormat="1" applyFont="1" applyBorder="1" applyAlignment="1">
      <alignment horizontal="center" vertical="center"/>
    </xf>
    <xf numFmtId="184" fontId="44" fillId="0" borderId="16" xfId="0" applyNumberFormat="1" applyFont="1" applyBorder="1" applyAlignment="1">
      <alignment horizontal="center" vertical="center"/>
    </xf>
    <xf numFmtId="0" fontId="44" fillId="0" borderId="17" xfId="0" applyFont="1" applyBorder="1" applyAlignment="1">
      <alignment horizontal="distributed" vertical="center" wrapText="1" indent="1"/>
    </xf>
    <xf numFmtId="0" fontId="44" fillId="0" borderId="27" xfId="0" applyFont="1" applyBorder="1" applyAlignment="1">
      <alignment horizontal="distributed" vertical="center" wrapText="1" indent="1"/>
    </xf>
    <xf numFmtId="0" fontId="46" fillId="0" borderId="16" xfId="0" applyFont="1" applyBorder="1" applyAlignment="1">
      <alignment horizontal="distributed" vertical="center"/>
    </xf>
    <xf numFmtId="0" fontId="0" fillId="0" borderId="17" xfId="0" applyBorder="1" applyAlignment="1">
      <alignment horizontal="distributed" vertical="center"/>
    </xf>
    <xf numFmtId="184" fontId="44" fillId="0" borderId="17" xfId="0" applyNumberFormat="1" applyFont="1" applyBorder="1" applyAlignment="1">
      <alignment horizontal="left" vertical="center" indent="2"/>
    </xf>
    <xf numFmtId="184" fontId="44" fillId="0" borderId="27" xfId="0" applyNumberFormat="1" applyFont="1" applyBorder="1" applyAlignment="1">
      <alignment horizontal="left" vertical="center" indent="2"/>
    </xf>
    <xf numFmtId="0" fontId="44" fillId="0" borderId="2" xfId="0" applyFont="1" applyBorder="1" applyAlignment="1">
      <alignment horizontal="center" vertical="top" textRotation="255" wrapText="1" indent="2"/>
    </xf>
    <xf numFmtId="0" fontId="44" fillId="0" borderId="8" xfId="0" applyFont="1" applyBorder="1" applyAlignment="1">
      <alignment horizontal="center" vertical="top" textRotation="255" wrapText="1" indent="2"/>
    </xf>
    <xf numFmtId="0" fontId="44" fillId="0" borderId="4" xfId="0" applyFont="1" applyBorder="1" applyAlignment="1">
      <alignment horizontal="center" vertical="top" textRotation="255" wrapText="1" indent="2"/>
    </xf>
    <xf numFmtId="0" fontId="44" fillId="0" borderId="5" xfId="0" applyFont="1" applyBorder="1" applyAlignment="1">
      <alignment horizontal="center" vertical="top" textRotation="255" wrapText="1" indent="2"/>
    </xf>
    <xf numFmtId="0" fontId="46" fillId="0" borderId="0" xfId="0" applyFont="1" applyAlignment="1">
      <alignment horizontal="left" vertical="top" wrapText="1"/>
    </xf>
    <xf numFmtId="0" fontId="44" fillId="0" borderId="1" xfId="0" applyFont="1" applyBorder="1" applyAlignment="1">
      <alignment horizontal="right" vertical="center"/>
    </xf>
    <xf numFmtId="178" fontId="5" fillId="2" borderId="12" xfId="2" applyNumberFormat="1" applyFont="1" applyFill="1" applyBorder="1" applyAlignment="1" applyProtection="1">
      <alignment horizontal="center" vertical="center" shrinkToFit="1"/>
    </xf>
    <xf numFmtId="178" fontId="5" fillId="2" borderId="26" xfId="2" applyNumberFormat="1" applyFont="1" applyFill="1" applyBorder="1" applyAlignment="1" applyProtection="1">
      <alignment horizontal="center" vertical="center" shrinkToFit="1"/>
    </xf>
    <xf numFmtId="178" fontId="5" fillId="2" borderId="34" xfId="2" applyNumberFormat="1" applyFont="1" applyFill="1" applyBorder="1" applyAlignment="1" applyProtection="1">
      <alignment horizontal="center" vertical="center" shrinkToFit="1"/>
    </xf>
    <xf numFmtId="0" fontId="59" fillId="6" borderId="0" xfId="0" applyFont="1" applyFill="1" applyAlignment="1">
      <alignment horizontal="center" vertical="top" wrapText="1"/>
    </xf>
    <xf numFmtId="0" fontId="42" fillId="0" borderId="2" xfId="0" applyFont="1" applyBorder="1" applyAlignment="1" applyProtection="1">
      <alignment horizontal="center" vertical="center"/>
    </xf>
    <xf numFmtId="0" fontId="42" fillId="0" borderId="3" xfId="0" applyFont="1" applyBorder="1" applyAlignment="1" applyProtection="1">
      <alignment horizontal="center" vertical="center"/>
    </xf>
    <xf numFmtId="0" fontId="42" fillId="0" borderId="10" xfId="0" applyFont="1" applyFill="1" applyBorder="1" applyAlignment="1" applyProtection="1">
      <alignment horizontal="center" vertical="center" wrapText="1"/>
    </xf>
    <xf numFmtId="0" fontId="44" fillId="0" borderId="10" xfId="0" applyFont="1" applyFill="1" applyBorder="1" applyAlignment="1" applyProtection="1">
      <alignment horizontal="center" vertical="center"/>
    </xf>
    <xf numFmtId="0" fontId="59" fillId="6" borderId="0" xfId="0" applyFont="1" applyFill="1" applyAlignment="1">
      <alignment horizontal="left" vertical="center" wrapText="1"/>
    </xf>
    <xf numFmtId="0" fontId="46" fillId="0" borderId="0" xfId="0" applyFont="1" applyAlignment="1">
      <alignment horizontal="right" vertical="top"/>
    </xf>
    <xf numFmtId="0" fontId="44" fillId="4" borderId="16" xfId="0" applyFont="1" applyFill="1" applyBorder="1" applyAlignment="1" applyProtection="1">
      <alignment horizontal="center" vertical="center" wrapText="1"/>
      <protection locked="0"/>
    </xf>
    <xf numFmtId="0" fontId="44" fillId="4" borderId="17" xfId="0" applyFont="1" applyFill="1" applyBorder="1" applyAlignment="1" applyProtection="1">
      <alignment horizontal="center" vertical="center" wrapText="1"/>
      <protection locked="0"/>
    </xf>
    <xf numFmtId="0" fontId="44" fillId="0" borderId="3" xfId="0" applyFont="1" applyBorder="1" applyAlignment="1">
      <alignment horizontal="left" vertical="center"/>
    </xf>
    <xf numFmtId="0" fontId="0" fillId="0" borderId="17" xfId="0" applyBorder="1" applyAlignment="1">
      <alignment horizontal="center" vertical="center" wrapText="1"/>
    </xf>
    <xf numFmtId="0" fontId="0" fillId="0" borderId="27" xfId="0" applyBorder="1" applyAlignment="1">
      <alignment horizontal="center" vertical="center" wrapText="1"/>
    </xf>
    <xf numFmtId="0" fontId="44" fillId="6" borderId="0" xfId="0" applyFont="1" applyFill="1" applyBorder="1" applyAlignment="1">
      <alignment horizontal="left" vertical="distributed"/>
    </xf>
    <xf numFmtId="0" fontId="44" fillId="6" borderId="0" xfId="0" applyFont="1" applyFill="1" applyAlignment="1">
      <alignment horizontal="left" vertical="center"/>
    </xf>
    <xf numFmtId="0" fontId="0" fillId="6" borderId="0" xfId="0" applyFill="1" applyAlignment="1">
      <alignment horizontal="left" vertical="center" wrapText="1"/>
    </xf>
    <xf numFmtId="193" fontId="42" fillId="2" borderId="16" xfId="2" applyNumberFormat="1" applyFont="1" applyFill="1" applyBorder="1" applyAlignment="1">
      <alignment horizontal="center" vertical="center" shrinkToFit="1"/>
    </xf>
    <xf numFmtId="193" fontId="42" fillId="2" borderId="17" xfId="2" applyNumberFormat="1" applyFont="1" applyFill="1" applyBorder="1" applyAlignment="1">
      <alignment horizontal="center" vertical="center" shrinkToFit="1"/>
    </xf>
    <xf numFmtId="193" fontId="42" fillId="2" borderId="27" xfId="2" applyNumberFormat="1" applyFont="1" applyFill="1" applyBorder="1" applyAlignment="1">
      <alignment horizontal="center" vertical="center" shrinkToFit="1"/>
    </xf>
    <xf numFmtId="0" fontId="43" fillId="2" borderId="1" xfId="0" applyFont="1" applyFill="1" applyBorder="1" applyAlignment="1">
      <alignment horizontal="right" vertical="center"/>
    </xf>
    <xf numFmtId="194" fontId="6" fillId="0" borderId="67" xfId="2" applyNumberFormat="1" applyFont="1" applyFill="1" applyBorder="1" applyAlignment="1" applyProtection="1">
      <alignment horizontal="center" vertical="center" shrinkToFit="1"/>
      <protection locked="0"/>
    </xf>
    <xf numFmtId="194" fontId="6" fillId="0" borderId="42" xfId="2" applyNumberFormat="1" applyFont="1" applyFill="1" applyBorder="1" applyAlignment="1" applyProtection="1">
      <alignment horizontal="center" vertical="center" shrinkToFit="1"/>
      <protection locked="0"/>
    </xf>
    <xf numFmtId="194" fontId="20" fillId="0" borderId="35" xfId="2" applyNumberFormat="1" applyFont="1" applyFill="1" applyBorder="1" applyAlignment="1" applyProtection="1">
      <alignment horizontal="center" vertical="center" shrinkToFit="1"/>
      <protection locked="0"/>
    </xf>
    <xf numFmtId="194" fontId="20" fillId="0" borderId="68" xfId="2" applyNumberFormat="1" applyFont="1" applyFill="1" applyBorder="1" applyAlignment="1" applyProtection="1">
      <alignment horizontal="center" vertical="center" shrinkToFit="1"/>
      <protection locked="0"/>
    </xf>
    <xf numFmtId="194" fontId="20" fillId="4" borderId="33" xfId="2" applyNumberFormat="1" applyFont="1" applyFill="1" applyBorder="1" applyAlignment="1" applyProtection="1">
      <alignment horizontal="center" vertical="center" shrinkToFit="1"/>
      <protection locked="0"/>
    </xf>
    <xf numFmtId="194" fontId="20" fillId="4" borderId="26" xfId="2" applyNumberFormat="1" applyFont="1" applyFill="1" applyBorder="1" applyAlignment="1" applyProtection="1">
      <alignment horizontal="center" vertical="center" shrinkToFit="1"/>
      <protection locked="0"/>
    </xf>
    <xf numFmtId="194" fontId="20" fillId="4" borderId="30" xfId="2" applyNumberFormat="1" applyFont="1" applyFill="1" applyBorder="1" applyAlignment="1" applyProtection="1">
      <alignment horizontal="center" vertical="center" shrinkToFit="1"/>
      <protection locked="0"/>
    </xf>
    <xf numFmtId="185" fontId="6" fillId="4" borderId="12" xfId="2" applyNumberFormat="1" applyFont="1" applyFill="1" applyBorder="1" applyAlignment="1" applyProtection="1">
      <alignment horizontal="center" vertical="center" shrinkToFit="1"/>
      <protection locked="0"/>
    </xf>
    <xf numFmtId="185" fontId="6" fillId="4" borderId="34" xfId="2" applyNumberFormat="1" applyFont="1" applyFill="1" applyBorder="1" applyAlignment="1" applyProtection="1">
      <alignment horizontal="center" vertical="center" shrinkToFit="1"/>
      <protection locked="0"/>
    </xf>
    <xf numFmtId="0" fontId="20" fillId="4" borderId="42" xfId="0" applyFont="1" applyFill="1" applyBorder="1" applyAlignment="1" applyProtection="1">
      <alignment horizontal="center" vertical="center" shrinkToFit="1"/>
      <protection locked="0"/>
    </xf>
    <xf numFmtId="193" fontId="42" fillId="0" borderId="16" xfId="2" applyNumberFormat="1" applyFont="1" applyFill="1" applyBorder="1" applyAlignment="1">
      <alignment horizontal="center" vertical="center" shrinkToFit="1"/>
    </xf>
    <xf numFmtId="193" fontId="42" fillId="2" borderId="75" xfId="2" applyNumberFormat="1" applyFont="1" applyFill="1" applyBorder="1" applyAlignment="1">
      <alignment horizontal="center" vertical="center" shrinkToFit="1"/>
    </xf>
    <xf numFmtId="193" fontId="42" fillId="2" borderId="35" xfId="2" applyNumberFormat="1" applyFont="1" applyFill="1" applyBorder="1" applyAlignment="1">
      <alignment horizontal="center" vertical="center" shrinkToFit="1"/>
    </xf>
    <xf numFmtId="193" fontId="42" fillId="2" borderId="68" xfId="2" applyNumberFormat="1" applyFont="1" applyFill="1" applyBorder="1" applyAlignment="1">
      <alignment horizontal="center" vertical="center" shrinkToFit="1"/>
    </xf>
    <xf numFmtId="193" fontId="42" fillId="2" borderId="80" xfId="2" applyNumberFormat="1" applyFont="1" applyFill="1" applyBorder="1" applyAlignment="1">
      <alignment horizontal="center" vertical="center" shrinkToFit="1"/>
    </xf>
    <xf numFmtId="193" fontId="42" fillId="2" borderId="18" xfId="2" applyNumberFormat="1" applyFont="1" applyFill="1" applyBorder="1" applyAlignment="1">
      <alignment horizontal="center" vertical="center" shrinkToFit="1"/>
    </xf>
    <xf numFmtId="193" fontId="42" fillId="2" borderId="79" xfId="2" applyNumberFormat="1" applyFont="1" applyFill="1" applyBorder="1" applyAlignment="1">
      <alignment horizontal="center" vertical="center" shrinkToFit="1"/>
    </xf>
    <xf numFmtId="193" fontId="42" fillId="2" borderId="33" xfId="2" applyNumberFormat="1" applyFont="1" applyFill="1" applyBorder="1" applyAlignment="1">
      <alignment horizontal="center" vertical="center" shrinkToFit="1"/>
    </xf>
    <xf numFmtId="193" fontId="42" fillId="2" borderId="26" xfId="2" applyNumberFormat="1" applyFont="1" applyFill="1" applyBorder="1" applyAlignment="1">
      <alignment horizontal="center" vertical="center" shrinkToFit="1"/>
    </xf>
    <xf numFmtId="193" fontId="42" fillId="2" borderId="30" xfId="2" applyNumberFormat="1" applyFont="1" applyFill="1" applyBorder="1" applyAlignment="1">
      <alignment horizontal="center" vertical="center" shrinkToFit="1"/>
    </xf>
    <xf numFmtId="38" fontId="43" fillId="0" borderId="76" xfId="2" applyFont="1" applyFill="1" applyBorder="1" applyAlignment="1">
      <alignment horizontal="center" vertical="center" shrinkToFit="1"/>
    </xf>
    <xf numFmtId="38" fontId="43" fillId="0" borderId="77" xfId="2" applyFont="1" applyFill="1" applyBorder="1" applyAlignment="1">
      <alignment horizontal="center" vertical="center" shrinkToFit="1"/>
    </xf>
    <xf numFmtId="38" fontId="43" fillId="0" borderId="78" xfId="2" applyFont="1" applyFill="1" applyBorder="1" applyAlignment="1">
      <alignment horizontal="center" vertical="center" shrinkToFit="1"/>
    </xf>
    <xf numFmtId="193" fontId="42" fillId="0" borderId="76" xfId="2" applyNumberFormat="1" applyFont="1" applyFill="1" applyBorder="1" applyAlignment="1">
      <alignment horizontal="center" vertical="center" shrinkToFit="1"/>
    </xf>
    <xf numFmtId="193" fontId="42" fillId="0" borderId="77" xfId="2" applyNumberFormat="1" applyFont="1" applyFill="1" applyBorder="1" applyAlignment="1">
      <alignment horizontal="center" vertical="center" shrinkToFit="1"/>
    </xf>
    <xf numFmtId="193" fontId="42" fillId="0" borderId="78" xfId="2" applyNumberFormat="1" applyFont="1" applyFill="1" applyBorder="1" applyAlignment="1">
      <alignment horizontal="center" vertical="center" shrinkToFit="1"/>
    </xf>
    <xf numFmtId="193" fontId="42" fillId="2" borderId="81" xfId="2" applyNumberFormat="1" applyFont="1" applyFill="1" applyBorder="1" applyAlignment="1">
      <alignment horizontal="center" vertical="center" shrinkToFit="1"/>
    </xf>
    <xf numFmtId="193" fontId="42" fillId="2" borderId="82" xfId="2" applyNumberFormat="1" applyFont="1" applyFill="1" applyBorder="1" applyAlignment="1">
      <alignment horizontal="center" vertical="center" shrinkToFit="1"/>
    </xf>
    <xf numFmtId="193" fontId="42" fillId="2" borderId="83" xfId="2" applyNumberFormat="1" applyFont="1" applyFill="1" applyBorder="1" applyAlignment="1">
      <alignment horizontal="center" vertical="center" shrinkToFit="1"/>
    </xf>
    <xf numFmtId="0" fontId="46" fillId="2" borderId="51" xfId="0" applyFont="1" applyFill="1" applyBorder="1" applyAlignment="1">
      <alignment horizontal="left" vertical="center" shrinkToFit="1"/>
    </xf>
    <xf numFmtId="0" fontId="46" fillId="2" borderId="18" xfId="0" applyFont="1" applyFill="1" applyBorder="1" applyAlignment="1">
      <alignment horizontal="left" vertical="center" shrinkToFit="1"/>
    </xf>
    <xf numFmtId="0" fontId="46" fillId="2" borderId="79" xfId="0" applyFont="1" applyFill="1" applyBorder="1" applyAlignment="1">
      <alignment horizontal="left" vertical="center" shrinkToFit="1"/>
    </xf>
    <xf numFmtId="198" fontId="43" fillId="4" borderId="51" xfId="0" applyNumberFormat="1" applyFont="1" applyFill="1" applyBorder="1" applyAlignment="1" applyProtection="1">
      <alignment horizontal="center" vertical="center" shrinkToFit="1"/>
      <protection locked="0"/>
    </xf>
    <xf numFmtId="198" fontId="43" fillId="4" borderId="41" xfId="0" applyNumberFormat="1" applyFont="1" applyFill="1" applyBorder="1" applyAlignment="1" applyProtection="1">
      <alignment horizontal="center" vertical="center" shrinkToFit="1"/>
      <protection locked="0"/>
    </xf>
    <xf numFmtId="0" fontId="46" fillId="2" borderId="12" xfId="0" applyFont="1" applyFill="1" applyBorder="1" applyAlignment="1">
      <alignment horizontal="left" vertical="center" shrinkToFit="1"/>
    </xf>
    <xf numFmtId="0" fontId="46" fillId="2" borderId="26" xfId="0" applyFont="1" applyFill="1" applyBorder="1" applyAlignment="1">
      <alignment horizontal="left" vertical="center" shrinkToFit="1"/>
    </xf>
    <xf numFmtId="0" fontId="46" fillId="2" borderId="30" xfId="0" applyFont="1" applyFill="1" applyBorder="1" applyAlignment="1">
      <alignment horizontal="left" vertical="center" shrinkToFit="1"/>
    </xf>
    <xf numFmtId="198" fontId="43" fillId="4" borderId="12" xfId="0" applyNumberFormat="1" applyFont="1" applyFill="1" applyBorder="1" applyAlignment="1" applyProtection="1">
      <alignment horizontal="center" vertical="center" shrinkToFit="1"/>
      <protection locked="0"/>
    </xf>
    <xf numFmtId="198" fontId="43" fillId="4" borderId="34" xfId="0" applyNumberFormat="1" applyFont="1" applyFill="1" applyBorder="1" applyAlignment="1" applyProtection="1">
      <alignment horizontal="center" vertical="center" shrinkToFit="1"/>
      <protection locked="0"/>
    </xf>
    <xf numFmtId="0" fontId="41" fillId="6" borderId="0" xfId="0" applyFont="1" applyFill="1" applyAlignment="1">
      <alignment horizontal="left" vertical="top" wrapText="1"/>
    </xf>
    <xf numFmtId="0" fontId="0" fillId="6" borderId="0" xfId="0" applyFill="1" applyAlignment="1">
      <alignment horizontal="center" vertical="top"/>
    </xf>
    <xf numFmtId="199" fontId="42" fillId="3" borderId="16" xfId="0" applyNumberFormat="1" applyFont="1" applyFill="1" applyBorder="1" applyAlignment="1" applyProtection="1">
      <alignment horizontal="center" vertical="center" shrinkToFit="1"/>
      <protection locked="0"/>
    </xf>
    <xf numFmtId="199" fontId="42" fillId="3" borderId="17" xfId="0" applyNumberFormat="1" applyFont="1" applyFill="1" applyBorder="1" applyAlignment="1" applyProtection="1">
      <alignment horizontal="center" vertical="center" shrinkToFit="1"/>
      <protection locked="0"/>
    </xf>
    <xf numFmtId="0" fontId="42" fillId="0" borderId="10" xfId="0" applyFont="1" applyFill="1" applyBorder="1" applyAlignment="1">
      <alignment horizontal="center" vertical="center" shrinkToFit="1"/>
    </xf>
    <xf numFmtId="0" fontId="42" fillId="0" borderId="16" xfId="0" applyFont="1" applyBorder="1" applyAlignment="1" applyProtection="1">
      <alignment horizontal="center" vertical="center"/>
    </xf>
    <xf numFmtId="0" fontId="42" fillId="0" borderId="17" xfId="0" applyFont="1" applyBorder="1" applyAlignment="1" applyProtection="1">
      <alignment horizontal="center" vertical="center"/>
    </xf>
    <xf numFmtId="0" fontId="42" fillId="0" borderId="27" xfId="0" applyFont="1" applyBorder="1" applyAlignment="1" applyProtection="1">
      <alignment horizontal="center" vertical="center"/>
    </xf>
    <xf numFmtId="192" fontId="42" fillId="6" borderId="10" xfId="0" applyNumberFormat="1" applyFont="1" applyFill="1" applyBorder="1" applyAlignment="1">
      <alignment horizontal="center" vertical="top"/>
    </xf>
    <xf numFmtId="192" fontId="42" fillId="6" borderId="0" xfId="0" applyNumberFormat="1" applyFont="1" applyFill="1" applyBorder="1" applyAlignment="1">
      <alignment horizontal="center" vertical="top"/>
    </xf>
    <xf numFmtId="185" fontId="42" fillId="6" borderId="10" xfId="0" applyNumberFormat="1" applyFont="1" applyFill="1" applyBorder="1" applyAlignment="1">
      <alignment horizontal="center" vertical="top"/>
    </xf>
    <xf numFmtId="0" fontId="0" fillId="6" borderId="4" xfId="0" applyFill="1" applyBorder="1" applyAlignment="1">
      <alignment horizontal="center" vertical="center"/>
    </xf>
    <xf numFmtId="0" fontId="57" fillId="6" borderId="4" xfId="0" applyFont="1" applyFill="1" applyBorder="1" applyAlignment="1">
      <alignment horizontal="center" vertical="center"/>
    </xf>
    <xf numFmtId="193" fontId="44" fillId="0" borderId="10" xfId="0" applyNumberFormat="1" applyFont="1" applyBorder="1" applyAlignment="1" applyProtection="1">
      <alignment horizontal="center" vertical="center" shrinkToFit="1"/>
    </xf>
    <xf numFmtId="193" fontId="44" fillId="0" borderId="88" xfId="0" applyNumberFormat="1" applyFont="1" applyBorder="1" applyAlignment="1" applyProtection="1">
      <alignment horizontal="center" vertical="center" shrinkToFit="1"/>
    </xf>
    <xf numFmtId="0" fontId="44" fillId="0" borderId="10" xfId="0" applyFont="1" applyBorder="1" applyAlignment="1" applyProtection="1">
      <alignment vertical="center"/>
    </xf>
    <xf numFmtId="0" fontId="44" fillId="0" borderId="1" xfId="0" applyFont="1" applyBorder="1" applyAlignment="1" applyProtection="1">
      <alignment horizontal="right" vertical="center"/>
    </xf>
    <xf numFmtId="0" fontId="46" fillId="0" borderId="0" xfId="0" applyFont="1" applyAlignment="1" applyProtection="1">
      <alignment horizontal="right" vertical="top"/>
    </xf>
    <xf numFmtId="0" fontId="44" fillId="0" borderId="17" xfId="0" applyFont="1" applyBorder="1" applyAlignment="1">
      <alignment horizontal="left"/>
    </xf>
    <xf numFmtId="0" fontId="44" fillId="0" borderId="17" xfId="0" applyFont="1" applyBorder="1" applyAlignment="1" applyProtection="1">
      <alignment horizontal="left" wrapText="1"/>
    </xf>
    <xf numFmtId="0" fontId="44" fillId="0" borderId="10" xfId="0" applyFont="1" applyBorder="1" applyAlignment="1" applyProtection="1">
      <alignment horizontal="center" vertical="center"/>
    </xf>
    <xf numFmtId="192" fontId="5" fillId="0" borderId="99" xfId="0" applyNumberFormat="1" applyFont="1" applyFill="1" applyBorder="1" applyAlignment="1" applyProtection="1">
      <alignment horizontal="center" vertical="center" shrinkToFit="1"/>
    </xf>
    <xf numFmtId="192" fontId="5" fillId="0" borderId="100" xfId="0" applyNumberFormat="1" applyFont="1" applyFill="1" applyBorder="1" applyAlignment="1" applyProtection="1">
      <alignment horizontal="center" vertical="center" shrinkToFit="1"/>
    </xf>
    <xf numFmtId="0" fontId="44" fillId="0" borderId="16" xfId="0" applyFont="1" applyBorder="1" applyAlignment="1" applyProtection="1">
      <alignment horizontal="distributed" vertical="center" wrapText="1" indent="1"/>
    </xf>
    <xf numFmtId="0" fontId="44" fillId="0" borderId="16" xfId="0" applyFont="1" applyBorder="1" applyAlignment="1" applyProtection="1">
      <alignment horizontal="left" vertical="center" indent="1" shrinkToFit="1"/>
    </xf>
    <xf numFmtId="0" fontId="0" fillId="0" borderId="17" xfId="0" applyBorder="1" applyAlignment="1" applyProtection="1">
      <alignment horizontal="left" vertical="center" indent="1" shrinkToFit="1"/>
    </xf>
    <xf numFmtId="0" fontId="0" fillId="0" borderId="27" xfId="0" applyBorder="1" applyAlignment="1" applyProtection="1">
      <alignment horizontal="left" vertical="center" indent="1" shrinkToFit="1"/>
    </xf>
    <xf numFmtId="0" fontId="44" fillId="0" borderId="17" xfId="0" applyFont="1" applyBorder="1" applyAlignment="1" applyProtection="1">
      <alignment horizontal="left" vertical="center" indent="1" shrinkToFit="1"/>
    </xf>
    <xf numFmtId="0" fontId="0" fillId="0" borderId="17" xfId="0" applyBorder="1" applyAlignment="1" applyProtection="1">
      <alignment horizontal="left" vertical="center" shrinkToFit="1"/>
    </xf>
    <xf numFmtId="0" fontId="0" fillId="0" borderId="27" xfId="0" applyBorder="1" applyAlignment="1" applyProtection="1">
      <alignment horizontal="left" vertical="center" shrinkToFit="1"/>
    </xf>
    <xf numFmtId="0" fontId="44" fillId="0" borderId="27" xfId="0" applyFont="1" applyBorder="1" applyAlignment="1" applyProtection="1">
      <alignment horizontal="center" vertical="center"/>
    </xf>
    <xf numFmtId="0" fontId="44" fillId="0" borderId="2" xfId="0" applyFont="1" applyFill="1" applyBorder="1" applyAlignment="1" applyProtection="1">
      <alignment horizontal="left" vertical="top" wrapText="1"/>
    </xf>
    <xf numFmtId="0" fontId="0" fillId="0" borderId="3" xfId="0" applyFill="1" applyBorder="1" applyAlignment="1" applyProtection="1">
      <alignment vertical="center" wrapText="1"/>
    </xf>
    <xf numFmtId="0" fontId="0" fillId="0" borderId="8" xfId="0" applyFill="1" applyBorder="1" applyAlignment="1" applyProtection="1">
      <alignment vertical="center" wrapText="1"/>
    </xf>
    <xf numFmtId="0" fontId="0" fillId="0" borderId="4" xfId="0" applyFill="1" applyBorder="1" applyAlignment="1" applyProtection="1">
      <alignment vertical="center" wrapText="1"/>
    </xf>
    <xf numFmtId="0" fontId="0" fillId="0" borderId="0" xfId="0" applyFill="1" applyAlignment="1" applyProtection="1">
      <alignment vertical="center" wrapText="1"/>
    </xf>
    <xf numFmtId="0" fontId="0" fillId="0" borderId="5" xfId="0" applyFill="1" applyBorder="1" applyAlignment="1" applyProtection="1">
      <alignment vertical="center" wrapText="1"/>
    </xf>
    <xf numFmtId="0" fontId="0" fillId="0" borderId="6" xfId="0" applyFill="1" applyBorder="1" applyAlignment="1" applyProtection="1">
      <alignment vertical="center" wrapText="1"/>
    </xf>
    <xf numFmtId="0" fontId="0" fillId="0" borderId="1" xfId="0" applyFill="1" applyBorder="1" applyAlignment="1" applyProtection="1">
      <alignment vertical="center" wrapText="1"/>
    </xf>
    <xf numFmtId="0" fontId="0" fillId="0" borderId="7" xfId="0" applyFill="1" applyBorder="1" applyAlignment="1" applyProtection="1">
      <alignment vertical="center" wrapText="1"/>
    </xf>
    <xf numFmtId="0" fontId="44" fillId="0" borderId="10" xfId="0" applyFont="1" applyBorder="1" applyAlignment="1" applyProtection="1">
      <alignment horizontal="left" vertical="center" indent="1"/>
    </xf>
    <xf numFmtId="193" fontId="44" fillId="0" borderId="16" xfId="2" applyNumberFormat="1" applyFont="1" applyFill="1" applyBorder="1" applyAlignment="1" applyProtection="1">
      <alignment horizontal="center" vertical="center" shrinkToFit="1"/>
    </xf>
    <xf numFmtId="193" fontId="44" fillId="0" borderId="17" xfId="2" applyNumberFormat="1" applyFont="1" applyFill="1" applyBorder="1" applyAlignment="1" applyProtection="1">
      <alignment horizontal="center" vertical="center" shrinkToFit="1"/>
    </xf>
    <xf numFmtId="193" fontId="44" fillId="0" borderId="66" xfId="2" applyNumberFormat="1" applyFont="1" applyFill="1" applyBorder="1" applyAlignment="1" applyProtection="1">
      <alignment horizontal="center" vertical="center" shrinkToFit="1"/>
    </xf>
    <xf numFmtId="0" fontId="44" fillId="0" borderId="16" xfId="0" applyFont="1" applyBorder="1" applyAlignment="1" applyProtection="1">
      <alignment horizontal="center" vertical="center"/>
    </xf>
    <xf numFmtId="0" fontId="44" fillId="0" borderId="27" xfId="0" applyFont="1" applyBorder="1" applyAlignment="1" applyProtection="1">
      <alignment horizontal="left" vertical="center" indent="1" shrinkToFit="1"/>
    </xf>
    <xf numFmtId="0" fontId="47" fillId="0" borderId="0" xfId="0" applyFont="1" applyAlignment="1" applyProtection="1">
      <alignment horizontal="center" vertical="center"/>
    </xf>
    <xf numFmtId="0" fontId="44" fillId="0" borderId="17" xfId="0" applyFont="1" applyBorder="1" applyAlignment="1" applyProtection="1">
      <alignment horizontal="distributed" vertical="center" wrapText="1" indent="1"/>
    </xf>
    <xf numFmtId="0" fontId="44" fillId="0" borderId="27" xfId="0" applyFont="1" applyBorder="1" applyAlignment="1" applyProtection="1">
      <alignment horizontal="distributed" vertical="center" wrapText="1" indent="1"/>
    </xf>
    <xf numFmtId="0" fontId="42" fillId="0" borderId="2" xfId="0" applyFont="1" applyBorder="1" applyAlignment="1" applyProtection="1">
      <alignment horizontal="center" vertical="top" textRotation="255" wrapText="1" indent="1"/>
    </xf>
    <xf numFmtId="0" fontId="42" fillId="0" borderId="8" xfId="0" applyFont="1" applyBorder="1" applyAlignment="1" applyProtection="1">
      <alignment horizontal="center" vertical="top" textRotation="255" wrapText="1" indent="1"/>
    </xf>
    <xf numFmtId="0" fontId="42" fillId="0" borderId="4" xfId="0" applyFont="1" applyBorder="1" applyAlignment="1" applyProtection="1">
      <alignment horizontal="center" vertical="top" textRotation="255" wrapText="1" indent="1"/>
    </xf>
    <xf numFmtId="0" fontId="42" fillId="0" borderId="5" xfId="0" applyFont="1" applyBorder="1" applyAlignment="1" applyProtection="1">
      <alignment horizontal="center" vertical="top" textRotation="255" wrapText="1" indent="1"/>
    </xf>
    <xf numFmtId="0" fontId="46" fillId="0" borderId="16" xfId="0" applyFont="1" applyBorder="1" applyAlignment="1" applyProtection="1">
      <alignment horizontal="distributed" vertical="center"/>
    </xf>
    <xf numFmtId="0" fontId="0" fillId="0" borderId="17" xfId="0" applyBorder="1" applyAlignment="1" applyProtection="1">
      <alignment horizontal="distributed" vertical="center"/>
    </xf>
    <xf numFmtId="0" fontId="44" fillId="0" borderId="16" xfId="0" applyFont="1" applyBorder="1" applyAlignment="1" applyProtection="1">
      <alignment horizontal="distributed" vertical="center" indent="1"/>
    </xf>
    <xf numFmtId="58" fontId="44" fillId="0" borderId="17" xfId="0" applyNumberFormat="1" applyFont="1" applyBorder="1" applyAlignment="1" applyProtection="1">
      <alignment horizontal="center" vertical="center"/>
    </xf>
    <xf numFmtId="0" fontId="44" fillId="0" borderId="17" xfId="0" applyFont="1" applyBorder="1" applyAlignment="1" applyProtection="1">
      <alignment horizontal="center" vertical="center"/>
    </xf>
    <xf numFmtId="58" fontId="44" fillId="0" borderId="16" xfId="0" applyNumberFormat="1" applyFont="1" applyBorder="1" applyAlignment="1" applyProtection="1">
      <alignment horizontal="center" vertical="center"/>
    </xf>
    <xf numFmtId="0" fontId="44" fillId="0" borderId="16" xfId="0" applyFont="1" applyBorder="1" applyAlignment="1" applyProtection="1">
      <alignment horizontal="center" vertical="center" shrinkToFit="1"/>
    </xf>
    <xf numFmtId="0" fontId="44" fillId="0" borderId="27" xfId="0" applyFont="1" applyBorder="1" applyAlignment="1" applyProtection="1">
      <alignment horizontal="center" vertical="center" shrinkToFit="1"/>
    </xf>
    <xf numFmtId="0" fontId="44" fillId="0" borderId="2" xfId="0" applyFont="1" applyBorder="1" applyAlignment="1" applyProtection="1">
      <alignment horizontal="distributed" vertical="center" indent="1"/>
    </xf>
    <xf numFmtId="0" fontId="0" fillId="0" borderId="3" xfId="0" applyBorder="1" applyProtection="1">
      <alignment vertical="center"/>
    </xf>
    <xf numFmtId="0" fontId="0" fillId="0" borderId="8" xfId="0" applyBorder="1" applyProtection="1">
      <alignment vertical="center"/>
    </xf>
    <xf numFmtId="0" fontId="0" fillId="0" borderId="4" xfId="0" applyBorder="1" applyProtection="1">
      <alignment vertical="center"/>
    </xf>
    <xf numFmtId="0" fontId="0" fillId="0" borderId="0" xfId="0" applyProtection="1">
      <alignment vertical="center"/>
    </xf>
    <xf numFmtId="0" fontId="0" fillId="0" borderId="5" xfId="0" applyBorder="1" applyProtection="1">
      <alignment vertical="center"/>
    </xf>
    <xf numFmtId="0" fontId="0" fillId="0" borderId="6" xfId="0" applyBorder="1" applyProtection="1">
      <alignment vertical="center"/>
    </xf>
    <xf numFmtId="0" fontId="0" fillId="0" borderId="1" xfId="0" applyBorder="1" applyProtection="1">
      <alignment vertical="center"/>
    </xf>
    <xf numFmtId="0" fontId="0" fillId="0" borderId="7" xfId="0" applyBorder="1" applyProtection="1">
      <alignment vertical="center"/>
    </xf>
    <xf numFmtId="0" fontId="46" fillId="0" borderId="16" xfId="0" applyFont="1" applyBorder="1" applyAlignment="1" applyProtection="1">
      <alignment horizontal="center" vertical="center" wrapText="1"/>
    </xf>
    <xf numFmtId="0" fontId="44" fillId="0" borderId="16" xfId="0" applyFont="1" applyBorder="1" applyAlignment="1" applyProtection="1">
      <alignment horizontal="center" vertical="center" wrapText="1"/>
    </xf>
    <xf numFmtId="0" fontId="0" fillId="0" borderId="17" xfId="0" applyBorder="1" applyAlignment="1" applyProtection="1">
      <alignment horizontal="distributed" vertical="center" wrapText="1" indent="1"/>
    </xf>
    <xf numFmtId="0" fontId="0" fillId="0" borderId="27" xfId="0" applyBorder="1" applyAlignment="1" applyProtection="1">
      <alignment horizontal="distributed" vertical="center" wrapText="1" indent="1"/>
    </xf>
    <xf numFmtId="58" fontId="44" fillId="0" borderId="27" xfId="0" applyNumberFormat="1" applyFont="1" applyBorder="1" applyAlignment="1" applyProtection="1">
      <alignment horizontal="center" vertical="center"/>
    </xf>
    <xf numFmtId="0" fontId="45" fillId="0" borderId="16" xfId="0" applyFont="1" applyBorder="1" applyAlignment="1" applyProtection="1">
      <alignment horizontal="center" vertical="center"/>
    </xf>
    <xf numFmtId="0" fontId="68" fillId="0" borderId="17" xfId="0" applyFont="1" applyBorder="1" applyAlignment="1" applyProtection="1">
      <alignment horizontal="center" vertical="center"/>
    </xf>
    <xf numFmtId="0" fontId="46" fillId="0" borderId="16" xfId="0" applyFont="1" applyBorder="1" applyAlignment="1" applyProtection="1">
      <alignment horizontal="center" vertical="center" shrinkToFit="1"/>
    </xf>
    <xf numFmtId="0" fontId="71" fillId="0" borderId="17" xfId="0" applyFont="1" applyBorder="1" applyProtection="1">
      <alignment vertical="center"/>
    </xf>
    <xf numFmtId="0" fontId="5" fillId="0" borderId="2" xfId="2" applyNumberFormat="1" applyFont="1" applyFill="1" applyBorder="1" applyAlignment="1" applyProtection="1">
      <alignment horizontal="center" vertical="center" shrinkToFit="1"/>
    </xf>
    <xf numFmtId="0" fontId="5" fillId="0" borderId="55" xfId="2" applyNumberFormat="1" applyFont="1" applyFill="1" applyBorder="1" applyAlignment="1" applyProtection="1">
      <alignment horizontal="center" vertical="center" shrinkToFit="1"/>
    </xf>
    <xf numFmtId="0" fontId="5" fillId="0" borderId="71" xfId="2" applyNumberFormat="1" applyFont="1" applyFill="1" applyBorder="1" applyAlignment="1" applyProtection="1">
      <alignment horizontal="center" vertical="center" shrinkToFit="1"/>
    </xf>
    <xf numFmtId="0" fontId="5" fillId="0" borderId="56" xfId="2" applyNumberFormat="1" applyFont="1" applyFill="1" applyBorder="1" applyAlignment="1" applyProtection="1">
      <alignment horizontal="center" vertical="center" shrinkToFit="1"/>
    </xf>
    <xf numFmtId="0" fontId="44" fillId="0" borderId="95" xfId="0" applyFont="1" applyFill="1" applyBorder="1" applyAlignment="1" applyProtection="1">
      <alignment horizontal="center" vertical="center" shrinkToFit="1"/>
    </xf>
    <xf numFmtId="0" fontId="44" fillId="0" borderId="96" xfId="0" applyFont="1" applyFill="1" applyBorder="1" applyAlignment="1" applyProtection="1">
      <alignment horizontal="center" vertical="center" shrinkToFit="1"/>
    </xf>
    <xf numFmtId="0" fontId="44" fillId="0" borderId="97" xfId="0" applyFont="1" applyFill="1" applyBorder="1" applyAlignment="1" applyProtection="1">
      <alignment horizontal="center" vertical="center" shrinkToFit="1"/>
    </xf>
    <xf numFmtId="0" fontId="44" fillId="0" borderId="98" xfId="0" applyFont="1" applyFill="1" applyBorder="1" applyAlignment="1" applyProtection="1">
      <alignment horizontal="center" vertical="center" shrinkToFit="1"/>
    </xf>
    <xf numFmtId="0" fontId="44" fillId="0" borderId="99" xfId="0" applyFont="1" applyFill="1" applyBorder="1" applyAlignment="1" applyProtection="1">
      <alignment horizontal="center" vertical="center" shrinkToFit="1"/>
    </xf>
    <xf numFmtId="0" fontId="44" fillId="0" borderId="100" xfId="0" applyFont="1" applyFill="1" applyBorder="1" applyAlignment="1" applyProtection="1">
      <alignment horizontal="center" vertical="center" shrinkToFit="1"/>
    </xf>
    <xf numFmtId="203" fontId="5" fillId="0" borderId="12" xfId="2" applyNumberFormat="1" applyFont="1" applyFill="1" applyBorder="1" applyAlignment="1" applyProtection="1">
      <alignment horizontal="center" vertical="center" shrinkToFit="1"/>
    </xf>
    <xf numFmtId="203" fontId="5" fillId="0" borderId="26" xfId="2" applyNumberFormat="1" applyFont="1" applyFill="1" applyBorder="1" applyAlignment="1" applyProtection="1">
      <alignment horizontal="center" vertical="center" shrinkToFit="1"/>
    </xf>
    <xf numFmtId="0" fontId="0" fillId="0" borderId="99" xfId="0" applyFill="1" applyBorder="1" applyAlignment="1" applyProtection="1">
      <alignment horizontal="center" vertical="center" shrinkToFit="1"/>
    </xf>
    <xf numFmtId="0" fontId="0" fillId="0" borderId="100" xfId="0" applyFill="1" applyBorder="1" applyAlignment="1" applyProtection="1">
      <alignment horizontal="center" vertical="center" shrinkToFit="1"/>
    </xf>
    <xf numFmtId="0" fontId="44" fillId="0" borderId="2" xfId="0" applyNumberFormat="1" applyFont="1" applyFill="1" applyBorder="1" applyAlignment="1" applyProtection="1">
      <alignment horizontal="center" vertical="center" shrinkToFit="1"/>
    </xf>
    <xf numFmtId="0" fontId="44" fillId="0" borderId="55" xfId="0" applyNumberFormat="1" applyFont="1" applyFill="1" applyBorder="1" applyAlignment="1" applyProtection="1">
      <alignment horizontal="center" vertical="center" shrinkToFit="1"/>
    </xf>
    <xf numFmtId="0" fontId="44" fillId="0" borderId="71" xfId="0" applyNumberFormat="1" applyFont="1" applyFill="1" applyBorder="1" applyAlignment="1" applyProtection="1">
      <alignment horizontal="center" vertical="center" shrinkToFit="1"/>
    </xf>
    <xf numFmtId="0" fontId="44" fillId="0" borderId="56" xfId="0" applyNumberFormat="1" applyFont="1" applyFill="1" applyBorder="1" applyAlignment="1" applyProtection="1">
      <alignment horizontal="center" vertical="center" shrinkToFit="1"/>
    </xf>
    <xf numFmtId="0" fontId="43" fillId="0" borderId="51" xfId="0" applyFont="1" applyFill="1" applyBorder="1" applyAlignment="1" applyProtection="1">
      <alignment horizontal="center" vertical="center"/>
    </xf>
    <xf numFmtId="0" fontId="43" fillId="0" borderId="18" xfId="0" applyFont="1" applyFill="1" applyBorder="1" applyAlignment="1" applyProtection="1">
      <alignment horizontal="center" vertical="center"/>
    </xf>
    <xf numFmtId="0" fontId="43" fillId="0" borderId="79" xfId="0" applyFont="1" applyFill="1" applyBorder="1" applyAlignment="1" applyProtection="1">
      <alignment horizontal="center" vertical="center"/>
    </xf>
    <xf numFmtId="192" fontId="5" fillId="0" borderId="95" xfId="0" applyNumberFormat="1" applyFont="1" applyFill="1" applyBorder="1" applyAlignment="1" applyProtection="1">
      <alignment horizontal="center" vertical="center" shrinkToFit="1"/>
    </xf>
    <xf numFmtId="192" fontId="5" fillId="0" borderId="96" xfId="0" applyNumberFormat="1" applyFont="1" applyFill="1" applyBorder="1" applyAlignment="1" applyProtection="1">
      <alignment horizontal="center" vertical="center" shrinkToFit="1"/>
    </xf>
    <xf numFmtId="192" fontId="5" fillId="0" borderId="97" xfId="0" applyNumberFormat="1" applyFont="1" applyFill="1" applyBorder="1" applyAlignment="1" applyProtection="1">
      <alignment horizontal="center" vertical="center" shrinkToFit="1"/>
    </xf>
    <xf numFmtId="192" fontId="5" fillId="0" borderId="98" xfId="0" applyNumberFormat="1" applyFont="1" applyFill="1" applyBorder="1" applyAlignment="1" applyProtection="1">
      <alignment horizontal="center" vertical="center" shrinkToFit="1"/>
    </xf>
    <xf numFmtId="195" fontId="5" fillId="0" borderId="4" xfId="2" applyNumberFormat="1" applyFont="1" applyFill="1" applyBorder="1" applyAlignment="1" applyProtection="1">
      <alignment horizontal="center" vertical="center" shrinkToFit="1"/>
    </xf>
    <xf numFmtId="195" fontId="5" fillId="0" borderId="0" xfId="2" applyNumberFormat="1" applyFont="1" applyFill="1" applyBorder="1" applyAlignment="1" applyProtection="1">
      <alignment horizontal="center" vertical="center" shrinkToFit="1"/>
    </xf>
    <xf numFmtId="0" fontId="44" fillId="0" borderId="2" xfId="0" applyFont="1" applyBorder="1" applyAlignment="1" applyProtection="1">
      <alignment horizontal="center" vertical="center"/>
    </xf>
    <xf numFmtId="0" fontId="44" fillId="0" borderId="6" xfId="0" applyFont="1" applyBorder="1" applyAlignment="1" applyProtection="1">
      <alignment horizontal="center" vertical="center"/>
    </xf>
    <xf numFmtId="0" fontId="43" fillId="0" borderId="85" xfId="0" applyFont="1" applyFill="1" applyBorder="1" applyAlignment="1" applyProtection="1">
      <alignment horizontal="center" vertical="center"/>
    </xf>
    <xf numFmtId="0" fontId="43" fillId="0" borderId="9" xfId="0" applyFont="1" applyFill="1" applyBorder="1" applyAlignment="1" applyProtection="1">
      <alignment horizontal="center" vertical="center"/>
    </xf>
    <xf numFmtId="0" fontId="43" fillId="0" borderId="14" xfId="0" applyFont="1" applyFill="1" applyBorder="1" applyAlignment="1" applyProtection="1">
      <alignment horizontal="center" vertical="center"/>
    </xf>
    <xf numFmtId="0" fontId="44" fillId="0" borderId="2" xfId="0" applyFont="1" applyBorder="1" applyAlignment="1" applyProtection="1">
      <alignment horizontal="distributed" vertical="center" wrapText="1" indent="1"/>
    </xf>
    <xf numFmtId="0" fontId="44" fillId="0" borderId="3" xfId="0" applyFont="1" applyBorder="1" applyAlignment="1" applyProtection="1">
      <alignment horizontal="distributed" vertical="center" wrapText="1" indent="1"/>
    </xf>
    <xf numFmtId="0" fontId="44" fillId="0" borderId="8" xfId="0" applyFont="1" applyBorder="1" applyAlignment="1" applyProtection="1">
      <alignment horizontal="distributed" vertical="center" wrapText="1" indent="1"/>
    </xf>
    <xf numFmtId="192" fontId="5" fillId="0" borderId="90" xfId="0" applyNumberFormat="1" applyFont="1" applyFill="1" applyBorder="1" applyAlignment="1" applyProtection="1">
      <alignment horizontal="center" vertical="center" shrinkToFit="1"/>
    </xf>
    <xf numFmtId="192" fontId="5" fillId="0" borderId="91" xfId="0" applyNumberFormat="1" applyFont="1" applyFill="1" applyBorder="1" applyAlignment="1" applyProtection="1">
      <alignment horizontal="center" vertical="center" shrinkToFit="1"/>
    </xf>
    <xf numFmtId="196" fontId="44" fillId="0" borderId="103" xfId="0" applyNumberFormat="1" applyFont="1" applyFill="1" applyBorder="1" applyAlignment="1" applyProtection="1">
      <alignment horizontal="center" vertical="center" shrinkToFit="1"/>
    </xf>
    <xf numFmtId="196" fontId="44" fillId="0" borderId="36" xfId="0" applyNumberFormat="1" applyFont="1" applyFill="1" applyBorder="1" applyAlignment="1" applyProtection="1">
      <alignment horizontal="center" vertical="center" shrinkToFit="1"/>
    </xf>
    <xf numFmtId="0" fontId="44" fillId="0" borderId="51" xfId="0" applyFont="1" applyBorder="1" applyAlignment="1" applyProtection="1">
      <alignment horizontal="distributed" vertical="center" wrapText="1" indent="1"/>
    </xf>
    <xf numFmtId="0" fontId="44" fillId="0" borderId="18" xfId="0" applyFont="1" applyBorder="1" applyAlignment="1" applyProtection="1">
      <alignment horizontal="distributed" vertical="center" wrapText="1" indent="1"/>
    </xf>
    <xf numFmtId="0" fontId="44" fillId="0" borderId="79" xfId="0" applyFont="1" applyBorder="1" applyAlignment="1" applyProtection="1">
      <alignment horizontal="distributed" vertical="center" wrapText="1" indent="1"/>
    </xf>
    <xf numFmtId="204" fontId="44" fillId="0" borderId="94" xfId="0" applyNumberFormat="1" applyFont="1" applyFill="1" applyBorder="1" applyAlignment="1" applyProtection="1">
      <alignment horizontal="center" vertical="center" shrinkToFit="1"/>
    </xf>
    <xf numFmtId="204" fontId="44" fillId="0" borderId="39" xfId="0" applyNumberFormat="1" applyFont="1" applyFill="1" applyBorder="1" applyAlignment="1" applyProtection="1">
      <alignment horizontal="center" vertical="center" shrinkToFit="1"/>
    </xf>
    <xf numFmtId="0" fontId="44" fillId="0" borderId="12" xfId="0" applyFont="1" applyBorder="1" applyAlignment="1" applyProtection="1">
      <alignment horizontal="center" vertical="center"/>
    </xf>
    <xf numFmtId="0" fontId="44" fillId="0" borderId="26" xfId="0" applyFont="1" applyBorder="1" applyAlignment="1" applyProtection="1">
      <alignment horizontal="center" vertical="center"/>
    </xf>
    <xf numFmtId="0" fontId="44" fillId="0" borderId="30" xfId="0" applyFont="1" applyBorder="1" applyAlignment="1" applyProtection="1">
      <alignment horizontal="center" vertical="center"/>
    </xf>
    <xf numFmtId="0" fontId="44" fillId="0" borderId="90" xfId="0" applyFont="1" applyFill="1" applyBorder="1" applyAlignment="1" applyProtection="1">
      <alignment horizontal="center" vertical="center" shrinkToFit="1"/>
    </xf>
    <xf numFmtId="0" fontId="44" fillId="0" borderId="91" xfId="0" applyFont="1" applyFill="1" applyBorder="1" applyAlignment="1" applyProtection="1">
      <alignment horizontal="center" vertical="center" shrinkToFit="1"/>
    </xf>
    <xf numFmtId="204" fontId="5" fillId="0" borderId="12" xfId="2" applyNumberFormat="1" applyFont="1" applyFill="1" applyBorder="1" applyAlignment="1" applyProtection="1">
      <alignment horizontal="center" vertical="center" shrinkToFit="1"/>
    </xf>
    <xf numFmtId="204" fontId="5" fillId="0" borderId="26" xfId="2" applyNumberFormat="1" applyFont="1" applyFill="1" applyBorder="1" applyAlignment="1" applyProtection="1">
      <alignment horizontal="center" vertical="center" shrinkToFit="1"/>
    </xf>
    <xf numFmtId="195" fontId="5" fillId="0" borderId="99" xfId="2" applyNumberFormat="1" applyFont="1" applyFill="1" applyBorder="1" applyAlignment="1" applyProtection="1">
      <alignment horizontal="center" vertical="center" shrinkToFit="1"/>
    </xf>
    <xf numFmtId="195" fontId="5" fillId="0" borderId="101" xfId="2" applyNumberFormat="1" applyFont="1" applyFill="1" applyBorder="1" applyAlignment="1" applyProtection="1">
      <alignment horizontal="center" vertical="center" shrinkToFit="1"/>
    </xf>
    <xf numFmtId="195" fontId="5" fillId="0" borderId="102" xfId="2" applyNumberFormat="1" applyFont="1" applyFill="1" applyBorder="1" applyAlignment="1" applyProtection="1">
      <alignment horizontal="center" vertical="center" shrinkToFit="1"/>
    </xf>
    <xf numFmtId="0" fontId="43" fillId="0" borderId="10" xfId="0" applyFont="1" applyFill="1" applyBorder="1" applyAlignment="1" applyProtection="1">
      <alignment horizontal="left" vertical="top" wrapText="1" shrinkToFit="1"/>
    </xf>
    <xf numFmtId="0" fontId="70" fillId="0" borderId="10" xfId="0" applyFont="1" applyFill="1" applyBorder="1" applyAlignment="1" applyProtection="1">
      <alignment horizontal="left" vertical="top" wrapText="1" shrinkToFit="1"/>
    </xf>
    <xf numFmtId="0" fontId="42" fillId="0" borderId="2" xfId="0" applyFont="1" applyFill="1" applyBorder="1" applyAlignment="1" applyProtection="1">
      <alignment horizontal="center" vertical="center" wrapText="1"/>
    </xf>
    <xf numFmtId="0" fontId="42" fillId="0" borderId="3" xfId="0"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xf>
    <xf numFmtId="0" fontId="72" fillId="0" borderId="2" xfId="0" applyFont="1" applyBorder="1" applyAlignment="1" applyProtection="1">
      <alignment horizontal="distributed" vertical="center" wrapText="1" indent="1"/>
    </xf>
    <xf numFmtId="0" fontId="72" fillId="0" borderId="3" xfId="0" applyFont="1" applyBorder="1" applyAlignment="1" applyProtection="1">
      <alignment horizontal="distributed" vertical="center" wrapText="1" indent="1"/>
    </xf>
    <xf numFmtId="0" fontId="72" fillId="0" borderId="8" xfId="0" applyFont="1" applyBorder="1" applyAlignment="1" applyProtection="1">
      <alignment horizontal="distributed" vertical="center" wrapText="1" indent="1"/>
    </xf>
    <xf numFmtId="0" fontId="72" fillId="0" borderId="71" xfId="0" applyFont="1" applyBorder="1" applyAlignment="1" applyProtection="1">
      <alignment horizontal="distributed" vertical="center" wrapText="1" indent="1"/>
    </xf>
    <xf numFmtId="0" fontId="72" fillId="0" borderId="28" xfId="0" applyFont="1" applyBorder="1" applyAlignment="1" applyProtection="1">
      <alignment horizontal="distributed" vertical="center" wrapText="1" indent="1"/>
    </xf>
    <xf numFmtId="0" fontId="72" fillId="0" borderId="86" xfId="0" applyFont="1" applyBorder="1" applyAlignment="1" applyProtection="1">
      <alignment horizontal="distributed" vertical="center" wrapText="1" indent="1"/>
    </xf>
    <xf numFmtId="0" fontId="44" fillId="2" borderId="10" xfId="0" applyFont="1" applyFill="1" applyBorder="1" applyAlignment="1" applyProtection="1">
      <alignment horizontal="center" vertical="center" shrinkToFit="1"/>
    </xf>
    <xf numFmtId="0" fontId="44" fillId="2" borderId="92" xfId="0" applyFont="1" applyFill="1" applyBorder="1" applyAlignment="1" applyProtection="1">
      <alignment horizontal="center" vertical="center" shrinkToFit="1"/>
    </xf>
    <xf numFmtId="0" fontId="44" fillId="2" borderId="93" xfId="0" applyFont="1" applyFill="1" applyBorder="1" applyAlignment="1" applyProtection="1">
      <alignment horizontal="center" vertical="center" shrinkToFit="1"/>
    </xf>
    <xf numFmtId="192" fontId="44" fillId="2" borderId="16" xfId="0" applyNumberFormat="1" applyFont="1" applyFill="1" applyBorder="1" applyAlignment="1" applyProtection="1">
      <alignment horizontal="center" vertical="center" shrinkToFit="1"/>
    </xf>
    <xf numFmtId="192" fontId="44" fillId="2" borderId="17" xfId="0" applyNumberFormat="1" applyFont="1" applyFill="1" applyBorder="1" applyAlignment="1" applyProtection="1">
      <alignment horizontal="center" vertical="center" shrinkToFit="1"/>
    </xf>
    <xf numFmtId="180" fontId="44" fillId="0" borderId="16" xfId="0" applyNumberFormat="1" applyFont="1" applyFill="1" applyBorder="1" applyAlignment="1" applyProtection="1">
      <alignment horizontal="center" vertical="center" shrinkToFit="1"/>
    </xf>
    <xf numFmtId="180" fontId="44" fillId="0" borderId="17" xfId="0" applyNumberFormat="1" applyFont="1" applyFill="1" applyBorder="1" applyAlignment="1" applyProtection="1">
      <alignment horizontal="center" vertical="center" shrinkToFit="1"/>
    </xf>
    <xf numFmtId="0" fontId="44" fillId="0" borderId="17" xfId="0" applyFont="1" applyFill="1" applyBorder="1" applyAlignment="1" applyProtection="1">
      <alignment horizontal="center" vertical="center"/>
    </xf>
    <xf numFmtId="0" fontId="44" fillId="0" borderId="27" xfId="0" applyFont="1" applyFill="1" applyBorder="1" applyAlignment="1" applyProtection="1">
      <alignment horizontal="center" vertical="center"/>
    </xf>
    <xf numFmtId="0" fontId="20" fillId="0" borderId="0" xfId="0" applyFont="1" applyFill="1" applyBorder="1" applyAlignment="1" applyProtection="1">
      <alignment horizontal="left" vertical="top" wrapText="1"/>
    </xf>
    <xf numFmtId="0" fontId="0" fillId="0" borderId="95" xfId="0" applyFill="1" applyBorder="1" applyAlignment="1" applyProtection="1">
      <alignment horizontal="center" vertical="center" shrinkToFit="1"/>
    </xf>
    <xf numFmtId="0" fontId="0" fillId="0" borderId="96" xfId="0" applyFill="1" applyBorder="1" applyAlignment="1" applyProtection="1">
      <alignment horizontal="center" vertical="center" shrinkToFit="1"/>
    </xf>
    <xf numFmtId="0" fontId="0" fillId="0" borderId="97" xfId="0" applyFill="1" applyBorder="1" applyAlignment="1" applyProtection="1">
      <alignment horizontal="center" vertical="center" shrinkToFit="1"/>
    </xf>
    <xf numFmtId="0" fontId="0" fillId="0" borderId="98" xfId="0" applyFill="1" applyBorder="1" applyAlignment="1" applyProtection="1">
      <alignment horizontal="center" vertical="center" shrinkToFit="1"/>
    </xf>
    <xf numFmtId="0" fontId="44" fillId="0" borderId="10" xfId="0" applyFont="1" applyFill="1" applyBorder="1" applyAlignment="1" applyProtection="1">
      <alignment horizontal="center" vertical="center" shrinkToFit="1"/>
    </xf>
    <xf numFmtId="196" fontId="44" fillId="0" borderId="10" xfId="0" applyNumberFormat="1" applyFont="1" applyFill="1" applyBorder="1" applyAlignment="1" applyProtection="1">
      <alignment horizontal="center" vertical="center" shrinkToFit="1"/>
    </xf>
    <xf numFmtId="196" fontId="44" fillId="0" borderId="16" xfId="0" applyNumberFormat="1" applyFont="1" applyFill="1" applyBorder="1" applyAlignment="1" applyProtection="1">
      <alignment horizontal="center" vertical="center" shrinkToFit="1"/>
    </xf>
    <xf numFmtId="0" fontId="43" fillId="0" borderId="10" xfId="0" applyFont="1" applyFill="1" applyBorder="1" applyAlignment="1" applyProtection="1">
      <alignment horizontal="center" vertical="center"/>
    </xf>
    <xf numFmtId="0" fontId="44" fillId="2" borderId="10" xfId="0" applyFont="1" applyFill="1" applyBorder="1" applyAlignment="1" applyProtection="1">
      <alignment horizontal="left" vertical="center" shrinkToFit="1"/>
    </xf>
    <xf numFmtId="203" fontId="44" fillId="0" borderId="12" xfId="0" applyNumberFormat="1" applyFont="1" applyFill="1" applyBorder="1" applyAlignment="1" applyProtection="1">
      <alignment horizontal="center" vertical="center" shrinkToFit="1"/>
    </xf>
    <xf numFmtId="203" fontId="0" fillId="0" borderId="34" xfId="0" applyNumberFormat="1" applyBorder="1" applyAlignment="1" applyProtection="1">
      <alignment horizontal="center" vertical="center" shrinkToFit="1"/>
    </xf>
    <xf numFmtId="0" fontId="44" fillId="3" borderId="2" xfId="0" applyFont="1" applyFill="1" applyBorder="1" applyAlignment="1" applyProtection="1">
      <alignment horizontal="left" vertical="top" wrapText="1" shrinkToFit="1"/>
      <protection locked="0"/>
    </xf>
    <xf numFmtId="0" fontId="44" fillId="3" borderId="3" xfId="0" applyFont="1" applyFill="1" applyBorder="1" applyAlignment="1" applyProtection="1">
      <alignment horizontal="left" vertical="top" wrapText="1" shrinkToFit="1"/>
      <protection locked="0"/>
    </xf>
    <xf numFmtId="0" fontId="44" fillId="3" borderId="8" xfId="0" applyFont="1" applyFill="1" applyBorder="1" applyAlignment="1" applyProtection="1">
      <alignment horizontal="left" vertical="top" wrapText="1" shrinkToFit="1"/>
      <protection locked="0"/>
    </xf>
    <xf numFmtId="0" fontId="44" fillId="3" borderId="4" xfId="0" applyFont="1" applyFill="1" applyBorder="1" applyAlignment="1" applyProtection="1">
      <alignment horizontal="left" vertical="top" wrapText="1" shrinkToFit="1"/>
      <protection locked="0"/>
    </xf>
    <xf numFmtId="0" fontId="44" fillId="3" borderId="0" xfId="0" applyFont="1" applyFill="1" applyBorder="1" applyAlignment="1" applyProtection="1">
      <alignment horizontal="left" vertical="top" wrapText="1" shrinkToFit="1"/>
      <protection locked="0"/>
    </xf>
    <xf numFmtId="0" fontId="44" fillId="3" borderId="5" xfId="0" applyFont="1" applyFill="1" applyBorder="1" applyAlignment="1" applyProtection="1">
      <alignment horizontal="left" vertical="top" wrapText="1" shrinkToFit="1"/>
      <protection locked="0"/>
    </xf>
    <xf numFmtId="0" fontId="44" fillId="3" borderId="6" xfId="0" applyFont="1" applyFill="1" applyBorder="1" applyAlignment="1" applyProtection="1">
      <alignment horizontal="left" vertical="top" wrapText="1" shrinkToFit="1"/>
      <protection locked="0"/>
    </xf>
    <xf numFmtId="0" fontId="44" fillId="3" borderId="1" xfId="0" applyFont="1" applyFill="1" applyBorder="1" applyAlignment="1" applyProtection="1">
      <alignment horizontal="left" vertical="top" wrapText="1" shrinkToFit="1"/>
      <protection locked="0"/>
    </xf>
    <xf numFmtId="0" fontId="44" fillId="3" borderId="7" xfId="0" applyFont="1" applyFill="1" applyBorder="1" applyAlignment="1" applyProtection="1">
      <alignment horizontal="left" vertical="top" wrapText="1" shrinkToFit="1"/>
      <protection locked="0"/>
    </xf>
    <xf numFmtId="196" fontId="44" fillId="0" borderId="17" xfId="0" applyNumberFormat="1" applyFont="1" applyFill="1" applyBorder="1" applyAlignment="1" applyProtection="1">
      <alignment horizontal="center" vertical="center" shrinkToFit="1"/>
    </xf>
    <xf numFmtId="0" fontId="42" fillId="0" borderId="16" xfId="0" applyFont="1" applyFill="1" applyBorder="1" applyAlignment="1" applyProtection="1">
      <alignment horizontal="center" vertical="center" wrapText="1"/>
    </xf>
    <xf numFmtId="0" fontId="42" fillId="0" borderId="17" xfId="0" applyFont="1" applyFill="1" applyBorder="1" applyAlignment="1" applyProtection="1">
      <alignment horizontal="center" vertical="center" wrapText="1"/>
    </xf>
    <xf numFmtId="0" fontId="42" fillId="0" borderId="27"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xf>
    <xf numFmtId="0" fontId="43" fillId="0" borderId="16" xfId="0" applyFont="1" applyBorder="1" applyAlignment="1">
      <alignment horizontal="left" vertical="top" wrapText="1" shrinkToFit="1"/>
    </xf>
    <xf numFmtId="0" fontId="43" fillId="0" borderId="17" xfId="0" applyFont="1" applyBorder="1" applyAlignment="1">
      <alignment horizontal="left" vertical="top" wrapText="1" shrinkToFit="1"/>
    </xf>
    <xf numFmtId="0" fontId="43" fillId="0" borderId="27" xfId="0" applyFont="1" applyBorder="1" applyAlignment="1">
      <alignment horizontal="left" vertical="top" wrapText="1" shrinkToFit="1"/>
    </xf>
    <xf numFmtId="0" fontId="44" fillId="0" borderId="2" xfId="0" applyFont="1" applyFill="1" applyBorder="1" applyAlignment="1" applyProtection="1">
      <alignment horizontal="center" vertical="center"/>
    </xf>
    <xf numFmtId="0" fontId="44" fillId="0" borderId="3" xfId="0" applyFont="1" applyFill="1" applyBorder="1" applyAlignment="1" applyProtection="1">
      <alignment horizontal="center" vertical="center"/>
    </xf>
    <xf numFmtId="0" fontId="44" fillId="0" borderId="8" xfId="0" applyFont="1" applyFill="1" applyBorder="1" applyAlignment="1" applyProtection="1">
      <alignment horizontal="center" vertical="center"/>
    </xf>
    <xf numFmtId="0" fontId="44" fillId="0" borderId="6" xfId="0" applyFont="1" applyFill="1" applyBorder="1" applyAlignment="1" applyProtection="1">
      <alignment horizontal="center" vertical="center"/>
    </xf>
    <xf numFmtId="0" fontId="44" fillId="0" borderId="1" xfId="0" applyFont="1" applyFill="1" applyBorder="1" applyAlignment="1" applyProtection="1">
      <alignment horizontal="center" vertical="center"/>
    </xf>
    <xf numFmtId="0" fontId="44" fillId="0" borderId="7" xfId="0" applyFont="1" applyFill="1" applyBorder="1" applyAlignment="1" applyProtection="1">
      <alignment horizontal="center" vertical="center"/>
    </xf>
    <xf numFmtId="0" fontId="44" fillId="4" borderId="10" xfId="0" applyFont="1" applyFill="1" applyBorder="1" applyAlignment="1" applyProtection="1">
      <alignment horizontal="left" vertical="center" shrinkToFit="1"/>
      <protection locked="0"/>
    </xf>
    <xf numFmtId="0" fontId="5" fillId="0" borderId="10" xfId="0" applyFont="1" applyFill="1" applyBorder="1" applyAlignment="1" applyProtection="1">
      <alignment horizontal="center" vertical="center"/>
    </xf>
    <xf numFmtId="0" fontId="5" fillId="0" borderId="10" xfId="0" applyFont="1" applyBorder="1" applyAlignment="1" applyProtection="1">
      <alignment horizontal="center" vertical="center"/>
    </xf>
    <xf numFmtId="0" fontId="44" fillId="4" borderId="64" xfId="0" applyFont="1" applyFill="1" applyBorder="1" applyAlignment="1" applyProtection="1">
      <alignment horizontal="left" vertical="center" shrinkToFit="1"/>
      <protection locked="0"/>
    </xf>
    <xf numFmtId="0" fontId="44" fillId="2" borderId="16" xfId="0" applyFont="1" applyFill="1" applyBorder="1" applyAlignment="1" applyProtection="1">
      <alignment horizontal="left" vertical="center" shrinkToFit="1"/>
    </xf>
    <xf numFmtId="0" fontId="44" fillId="2" borderId="17" xfId="0" applyFont="1" applyFill="1" applyBorder="1" applyAlignment="1" applyProtection="1">
      <alignment horizontal="left" vertical="center" shrinkToFit="1"/>
    </xf>
    <xf numFmtId="0" fontId="44" fillId="2" borderId="27" xfId="0" applyFont="1" applyFill="1" applyBorder="1" applyAlignment="1" applyProtection="1">
      <alignment horizontal="left" vertical="center" shrinkToFit="1"/>
    </xf>
    <xf numFmtId="0" fontId="44" fillId="4" borderId="16" xfId="0" applyFont="1" applyFill="1" applyBorder="1" applyAlignment="1" applyProtection="1">
      <alignment horizontal="center" vertical="center" shrinkToFit="1"/>
      <protection locked="0"/>
    </xf>
    <xf numFmtId="0" fontId="44" fillId="4" borderId="17" xfId="0" applyFont="1" applyFill="1" applyBorder="1" applyAlignment="1" applyProtection="1">
      <alignment horizontal="center" vertical="center" shrinkToFit="1"/>
      <protection locked="0"/>
    </xf>
    <xf numFmtId="192" fontId="44" fillId="2" borderId="27" xfId="0" applyNumberFormat="1" applyFont="1" applyFill="1" applyBorder="1" applyAlignment="1" applyProtection="1">
      <alignment horizontal="center" vertical="center" shrinkToFit="1"/>
    </xf>
    <xf numFmtId="0" fontId="43" fillId="3" borderId="16" xfId="0" applyFont="1" applyFill="1" applyBorder="1" applyAlignment="1" applyProtection="1">
      <alignment horizontal="center" vertical="top" wrapText="1" shrinkToFit="1"/>
      <protection locked="0"/>
    </xf>
    <xf numFmtId="0" fontId="43" fillId="3" borderId="17" xfId="0" applyFont="1" applyFill="1" applyBorder="1" applyAlignment="1" applyProtection="1">
      <alignment horizontal="center" vertical="top" wrapText="1" shrinkToFit="1"/>
      <protection locked="0"/>
    </xf>
    <xf numFmtId="0" fontId="43" fillId="3" borderId="27" xfId="0" applyFont="1" applyFill="1" applyBorder="1" applyAlignment="1" applyProtection="1">
      <alignment horizontal="center" vertical="top" wrapText="1" shrinkToFit="1"/>
      <protection locked="0"/>
    </xf>
    <xf numFmtId="0" fontId="44" fillId="0" borderId="0" xfId="0" applyFont="1" applyFill="1" applyBorder="1" applyAlignment="1" applyProtection="1">
      <alignment horizontal="center" vertical="center"/>
    </xf>
    <xf numFmtId="0" fontId="44" fillId="0" borderId="27" xfId="0" applyFont="1" applyFill="1" applyBorder="1" applyAlignment="1" applyProtection="1">
      <alignment horizontal="center" vertical="center" shrinkToFit="1"/>
    </xf>
    <xf numFmtId="0" fontId="44" fillId="6" borderId="0" xfId="0" applyFont="1" applyFill="1" applyAlignment="1">
      <alignment horizontal="left" vertical="center" wrapText="1"/>
    </xf>
    <xf numFmtId="0" fontId="0" fillId="0" borderId="90" xfId="0" applyFill="1" applyBorder="1" applyAlignment="1" applyProtection="1">
      <alignment horizontal="center" vertical="center" shrinkToFit="1"/>
    </xf>
    <xf numFmtId="0" fontId="0" fillId="0" borderId="91" xfId="0" applyFill="1" applyBorder="1" applyAlignment="1" applyProtection="1">
      <alignment horizontal="center" vertical="center" shrinkToFit="1"/>
    </xf>
    <xf numFmtId="0" fontId="44" fillId="0" borderId="71" xfId="0" applyFont="1" applyBorder="1" applyAlignment="1" applyProtection="1">
      <alignment horizontal="distributed" vertical="center" wrapText="1" indent="1"/>
    </xf>
    <xf numFmtId="0" fontId="44" fillId="0" borderId="28" xfId="0" applyFont="1" applyBorder="1" applyAlignment="1" applyProtection="1">
      <alignment horizontal="distributed" vertical="center" wrapText="1" indent="1"/>
    </xf>
    <xf numFmtId="0" fontId="44" fillId="0" borderId="86" xfId="0" applyFont="1" applyBorder="1" applyAlignment="1" applyProtection="1">
      <alignment horizontal="distributed" vertical="center" wrapText="1" indent="1"/>
    </xf>
    <xf numFmtId="0" fontId="44" fillId="4" borderId="27" xfId="0" applyFont="1" applyFill="1" applyBorder="1" applyAlignment="1" applyProtection="1">
      <alignment horizontal="center" vertical="center" shrinkToFit="1"/>
      <protection locked="0"/>
    </xf>
    <xf numFmtId="198" fontId="42" fillId="6" borderId="16" xfId="0" applyNumberFormat="1" applyFont="1" applyFill="1" applyBorder="1" applyAlignment="1">
      <alignment horizontal="center" vertical="top"/>
    </xf>
    <xf numFmtId="198" fontId="42" fillId="6" borderId="17" xfId="0" applyNumberFormat="1" applyFont="1" applyFill="1" applyBorder="1" applyAlignment="1">
      <alignment horizontal="center" vertical="top"/>
    </xf>
    <xf numFmtId="198" fontId="42" fillId="6" borderId="27" xfId="0" applyNumberFormat="1" applyFont="1" applyFill="1" applyBorder="1" applyAlignment="1">
      <alignment horizontal="center" vertical="top"/>
    </xf>
    <xf numFmtId="0" fontId="43" fillId="6" borderId="16" xfId="0" applyFont="1" applyFill="1" applyBorder="1" applyAlignment="1">
      <alignment horizontal="center" vertical="top"/>
    </xf>
    <xf numFmtId="0" fontId="43" fillId="6" borderId="27" xfId="0" applyFont="1" applyFill="1" applyBorder="1" applyAlignment="1">
      <alignment horizontal="center" vertical="top"/>
    </xf>
    <xf numFmtId="190" fontId="43" fillId="6" borderId="16" xfId="0" applyNumberFormat="1" applyFont="1" applyFill="1" applyBorder="1" applyAlignment="1">
      <alignment horizontal="center" vertical="top"/>
    </xf>
    <xf numFmtId="190" fontId="43" fillId="6" borderId="17" xfId="0" applyNumberFormat="1" applyFont="1" applyFill="1" applyBorder="1" applyAlignment="1">
      <alignment horizontal="center" vertical="top"/>
    </xf>
    <xf numFmtId="190" fontId="43" fillId="6" borderId="27" xfId="0" applyNumberFormat="1" applyFont="1" applyFill="1" applyBorder="1" applyAlignment="1">
      <alignment horizontal="center" vertical="top"/>
    </xf>
    <xf numFmtId="0" fontId="43" fillId="6" borderId="17" xfId="0" applyFont="1" applyFill="1" applyBorder="1" applyAlignment="1">
      <alignment horizontal="center" vertical="top"/>
    </xf>
    <xf numFmtId="0" fontId="42" fillId="6" borderId="5" xfId="0" applyFont="1" applyFill="1" applyBorder="1" applyAlignment="1">
      <alignment horizontal="center" vertical="top"/>
    </xf>
    <xf numFmtId="0" fontId="42" fillId="6" borderId="16" xfId="0" applyFont="1" applyFill="1" applyBorder="1" applyAlignment="1">
      <alignment horizontal="center" vertical="top"/>
    </xf>
    <xf numFmtId="0" fontId="42" fillId="6" borderId="27" xfId="0" applyFont="1" applyFill="1" applyBorder="1" applyAlignment="1">
      <alignment horizontal="center" vertical="top"/>
    </xf>
    <xf numFmtId="189" fontId="43" fillId="4" borderId="41" xfId="2" applyNumberFormat="1" applyFont="1" applyFill="1" applyBorder="1" applyAlignment="1" applyProtection="1">
      <alignment horizontal="center" vertical="center" shrinkToFit="1"/>
      <protection locked="0"/>
    </xf>
    <xf numFmtId="0" fontId="42" fillId="2" borderId="10" xfId="0" applyFont="1" applyFill="1" applyBorder="1" applyAlignment="1">
      <alignment horizontal="center" vertical="center" shrinkToFit="1"/>
    </xf>
    <xf numFmtId="194" fontId="20" fillId="4" borderId="89" xfId="2" applyNumberFormat="1" applyFont="1" applyFill="1" applyBorder="1" applyAlignment="1" applyProtection="1">
      <alignment horizontal="center" vertical="center" shrinkToFit="1"/>
      <protection locked="0"/>
    </xf>
    <xf numFmtId="0" fontId="44" fillId="0" borderId="105" xfId="0" applyFont="1" applyFill="1" applyBorder="1" applyAlignment="1" applyProtection="1">
      <alignment horizontal="center" vertical="center" shrinkToFit="1"/>
    </xf>
    <xf numFmtId="0" fontId="43" fillId="0" borderId="16" xfId="0" applyFont="1" applyFill="1" applyBorder="1" applyAlignment="1" applyProtection="1">
      <alignment horizontal="center" vertical="center"/>
    </xf>
    <xf numFmtId="0" fontId="43" fillId="0" borderId="27" xfId="0" applyFont="1" applyFill="1" applyBorder="1" applyAlignment="1" applyProtection="1">
      <alignment horizontal="center" vertical="center"/>
    </xf>
    <xf numFmtId="192" fontId="44" fillId="2" borderId="16" xfId="0" applyNumberFormat="1" applyFont="1" applyFill="1" applyBorder="1" applyAlignment="1" applyProtection="1">
      <alignment horizontal="left" vertical="center" shrinkToFit="1"/>
    </xf>
    <xf numFmtId="192" fontId="44" fillId="2" borderId="17" xfId="0" applyNumberFormat="1" applyFont="1" applyFill="1" applyBorder="1" applyAlignment="1" applyProtection="1">
      <alignment horizontal="left" vertical="center" shrinkToFit="1"/>
    </xf>
    <xf numFmtId="192" fontId="44" fillId="2" borderId="27" xfId="0" applyNumberFormat="1" applyFont="1" applyFill="1" applyBorder="1" applyAlignment="1" applyProtection="1">
      <alignment horizontal="left" vertical="center" shrinkToFit="1"/>
    </xf>
    <xf numFmtId="192" fontId="44" fillId="2" borderId="66" xfId="0" applyNumberFormat="1" applyFont="1" applyFill="1" applyBorder="1" applyAlignment="1" applyProtection="1">
      <alignment horizontal="center" vertical="center" shrinkToFit="1"/>
    </xf>
    <xf numFmtId="0" fontId="46" fillId="0" borderId="0" xfId="0" applyFont="1" applyFill="1" applyBorder="1" applyAlignment="1" applyProtection="1">
      <alignment horizontal="left" vertical="top" wrapText="1"/>
    </xf>
    <xf numFmtId="203" fontId="44" fillId="0" borderId="34" xfId="0" applyNumberFormat="1" applyFont="1" applyFill="1" applyBorder="1" applyAlignment="1" applyProtection="1">
      <alignment horizontal="center" vertical="center" shrinkToFit="1"/>
    </xf>
    <xf numFmtId="0" fontId="44" fillId="0" borderId="2" xfId="0" applyFont="1" applyFill="1" applyBorder="1" applyAlignment="1" applyProtection="1">
      <alignment horizontal="center" vertical="center" shrinkToFit="1"/>
    </xf>
    <xf numFmtId="0" fontId="44" fillId="0" borderId="55" xfId="0" applyFont="1" applyFill="1" applyBorder="1" applyAlignment="1" applyProtection="1">
      <alignment horizontal="center" vertical="center" shrinkToFit="1"/>
    </xf>
    <xf numFmtId="0" fontId="44" fillId="0" borderId="71" xfId="0" applyFont="1" applyFill="1" applyBorder="1" applyAlignment="1" applyProtection="1">
      <alignment horizontal="center" vertical="center" shrinkToFit="1"/>
    </xf>
    <xf numFmtId="0" fontId="44" fillId="0" borderId="56" xfId="0" applyFont="1" applyFill="1" applyBorder="1" applyAlignment="1" applyProtection="1">
      <alignment horizontal="center" vertical="center" shrinkToFit="1"/>
    </xf>
    <xf numFmtId="203" fontId="0" fillId="0" borderId="12" xfId="0" applyNumberFormat="1" applyFill="1" applyBorder="1" applyAlignment="1" applyProtection="1">
      <alignment horizontal="center" vertical="center" shrinkToFit="1"/>
    </xf>
    <xf numFmtId="203" fontId="0" fillId="0" borderId="34" xfId="0" applyNumberFormat="1" applyFill="1" applyBorder="1" applyAlignment="1" applyProtection="1">
      <alignment horizontal="center" vertical="center" shrinkToFit="1"/>
    </xf>
    <xf numFmtId="203" fontId="5" fillId="0" borderId="34" xfId="2" applyNumberFormat="1" applyFont="1" applyFill="1" applyBorder="1" applyAlignment="1" applyProtection="1">
      <alignment horizontal="center" vertical="center" shrinkToFit="1"/>
    </xf>
    <xf numFmtId="195" fontId="5" fillId="0" borderId="104" xfId="2" applyNumberFormat="1" applyFont="1" applyFill="1" applyBorder="1" applyAlignment="1" applyProtection="1">
      <alignment horizontal="center" vertical="center" shrinkToFit="1"/>
    </xf>
    <xf numFmtId="204" fontId="5" fillId="0" borderId="34" xfId="2" applyNumberFormat="1" applyFont="1" applyFill="1" applyBorder="1" applyAlignment="1" applyProtection="1">
      <alignment horizontal="center" vertical="center" shrinkToFit="1"/>
    </xf>
    <xf numFmtId="195" fontId="5" fillId="0" borderId="2" xfId="2" applyNumberFormat="1" applyFont="1" applyFill="1" applyBorder="1" applyAlignment="1" applyProtection="1">
      <alignment horizontal="center" vertical="center" shrinkToFit="1"/>
    </xf>
    <xf numFmtId="195" fontId="5" fillId="0" borderId="55" xfId="2" applyNumberFormat="1" applyFont="1" applyFill="1" applyBorder="1" applyAlignment="1" applyProtection="1">
      <alignment horizontal="center" vertical="center" shrinkToFit="1"/>
    </xf>
    <xf numFmtId="180" fontId="44" fillId="2" borderId="16" xfId="0" applyNumberFormat="1" applyFont="1" applyFill="1" applyBorder="1" applyAlignment="1" applyProtection="1">
      <alignment horizontal="left" vertical="center" shrinkToFit="1"/>
    </xf>
    <xf numFmtId="180" fontId="44" fillId="2" borderId="17" xfId="0" applyNumberFormat="1" applyFont="1" applyFill="1" applyBorder="1" applyAlignment="1" applyProtection="1">
      <alignment horizontal="left" vertical="center" shrinkToFit="1"/>
    </xf>
    <xf numFmtId="180" fontId="44" fillId="2" borderId="27" xfId="0" applyNumberFormat="1" applyFont="1" applyFill="1" applyBorder="1" applyAlignment="1" applyProtection="1">
      <alignment horizontal="left" vertical="center" shrinkToFit="1"/>
    </xf>
    <xf numFmtId="203" fontId="5" fillId="0" borderId="12" xfId="0" applyNumberFormat="1" applyFont="1" applyFill="1" applyBorder="1" applyAlignment="1" applyProtection="1">
      <alignment horizontal="center" vertical="center" shrinkToFit="1"/>
    </xf>
    <xf numFmtId="203" fontId="5" fillId="0" borderId="34" xfId="0" applyNumberFormat="1" applyFont="1" applyFill="1" applyBorder="1" applyAlignment="1" applyProtection="1">
      <alignment horizontal="center" vertical="center" shrinkToFit="1"/>
    </xf>
    <xf numFmtId="192" fontId="5" fillId="0" borderId="2" xfId="0" applyNumberFormat="1" applyFont="1" applyFill="1" applyBorder="1" applyAlignment="1" applyProtection="1">
      <alignment horizontal="center" vertical="center" shrinkToFit="1"/>
    </xf>
    <xf numFmtId="192" fontId="5" fillId="0" borderId="55" xfId="0" applyNumberFormat="1" applyFont="1" applyFill="1" applyBorder="1" applyAlignment="1" applyProtection="1">
      <alignment horizontal="center" vertical="center" shrinkToFit="1"/>
    </xf>
    <xf numFmtId="192" fontId="5" fillId="0" borderId="71" xfId="0" applyNumberFormat="1" applyFont="1" applyFill="1" applyBorder="1" applyAlignment="1" applyProtection="1">
      <alignment horizontal="center" vertical="center" shrinkToFit="1"/>
    </xf>
    <xf numFmtId="192" fontId="5" fillId="0" borderId="56" xfId="0" applyNumberFormat="1" applyFont="1" applyFill="1" applyBorder="1" applyAlignment="1" applyProtection="1">
      <alignment horizontal="center" vertical="center" shrinkToFit="1"/>
    </xf>
    <xf numFmtId="196" fontId="44" fillId="0" borderId="51" xfId="0" applyNumberFormat="1" applyFont="1" applyFill="1" applyBorder="1" applyAlignment="1" applyProtection="1">
      <alignment horizontal="center" vertical="center" shrinkToFit="1"/>
    </xf>
    <xf numFmtId="196" fontId="44" fillId="0" borderId="41" xfId="0" applyNumberFormat="1" applyFont="1" applyFill="1" applyBorder="1" applyAlignment="1" applyProtection="1">
      <alignment horizontal="center" vertical="center" shrinkToFit="1"/>
    </xf>
    <xf numFmtId="196" fontId="5" fillId="0" borderId="51" xfId="0" applyNumberFormat="1" applyFont="1" applyFill="1" applyBorder="1" applyAlignment="1" applyProtection="1">
      <alignment horizontal="center" vertical="center" shrinkToFit="1"/>
    </xf>
    <xf numFmtId="196" fontId="5" fillId="0" borderId="41" xfId="0" applyNumberFormat="1" applyFont="1" applyFill="1" applyBorder="1" applyAlignment="1" applyProtection="1">
      <alignment horizontal="center" vertical="center" shrinkToFit="1"/>
    </xf>
    <xf numFmtId="204" fontId="44" fillId="0" borderId="12" xfId="0" applyNumberFormat="1" applyFont="1" applyFill="1" applyBorder="1" applyAlignment="1" applyProtection="1">
      <alignment horizontal="center" vertical="center" shrinkToFit="1"/>
    </xf>
    <xf numFmtId="204" fontId="44" fillId="0" borderId="34" xfId="0" applyNumberFormat="1" applyFont="1" applyFill="1" applyBorder="1" applyAlignment="1" applyProtection="1">
      <alignment horizontal="center" vertical="center" shrinkToFit="1"/>
    </xf>
    <xf numFmtId="204" fontId="5" fillId="0" borderId="12" xfId="0" applyNumberFormat="1" applyFont="1" applyFill="1" applyBorder="1" applyAlignment="1" applyProtection="1">
      <alignment horizontal="center" vertical="center" shrinkToFit="1"/>
    </xf>
    <xf numFmtId="204" fontId="5" fillId="0" borderId="34" xfId="0" applyNumberFormat="1" applyFont="1" applyFill="1" applyBorder="1" applyAlignment="1" applyProtection="1">
      <alignment horizontal="center" vertical="center" shrinkToFit="1"/>
    </xf>
    <xf numFmtId="0" fontId="44" fillId="0" borderId="2" xfId="0" applyFont="1" applyFill="1" applyBorder="1" applyAlignment="1" applyProtection="1">
      <alignment horizontal="left" vertical="top" wrapText="1"/>
      <protection locked="0"/>
    </xf>
    <xf numFmtId="0" fontId="0" fillId="0" borderId="3" xfId="0" applyFill="1" applyBorder="1" applyAlignment="1" applyProtection="1">
      <alignment vertical="center" wrapText="1"/>
      <protection locked="0"/>
    </xf>
    <xf numFmtId="0" fontId="0" fillId="0" borderId="8" xfId="0" applyFill="1" applyBorder="1" applyAlignment="1" applyProtection="1">
      <alignment vertical="center" wrapText="1"/>
      <protection locked="0"/>
    </xf>
    <xf numFmtId="0" fontId="0" fillId="0" borderId="4" xfId="0" applyFill="1" applyBorder="1" applyAlignment="1" applyProtection="1">
      <alignment vertical="center" wrapText="1"/>
      <protection locked="0"/>
    </xf>
    <xf numFmtId="0" fontId="0" fillId="0" borderId="0" xfId="0" applyFill="1" applyAlignment="1" applyProtection="1">
      <alignment vertical="center" wrapText="1"/>
      <protection locked="0"/>
    </xf>
    <xf numFmtId="0" fontId="0" fillId="0" borderId="5" xfId="0" applyFill="1" applyBorder="1" applyAlignment="1" applyProtection="1">
      <alignment vertical="center" wrapText="1"/>
      <protection locked="0"/>
    </xf>
    <xf numFmtId="0" fontId="0" fillId="0" borderId="6" xfId="0" applyFill="1" applyBorder="1" applyAlignment="1" applyProtection="1">
      <alignment vertical="center" wrapText="1"/>
      <protection locked="0"/>
    </xf>
    <xf numFmtId="0" fontId="0" fillId="0" borderId="1" xfId="0" applyFill="1" applyBorder="1" applyAlignment="1" applyProtection="1">
      <alignment vertical="center" wrapText="1"/>
      <protection locked="0"/>
    </xf>
    <xf numFmtId="0" fontId="0" fillId="0" borderId="7" xfId="0" applyFill="1" applyBorder="1" applyAlignment="1" applyProtection="1">
      <alignment vertical="center" wrapText="1"/>
      <protection locked="0"/>
    </xf>
  </cellXfs>
  <cellStyles count="3">
    <cellStyle name="ハイパーリンク" xfId="1" builtinId="8"/>
    <cellStyle name="桁区切り" xfId="2" builtinId="6"/>
    <cellStyle name="標準" xfId="0" builtinId="0"/>
  </cellStyles>
  <dxfs count="32">
    <dxf>
      <fill>
        <patternFill>
          <bgColor rgb="FFFFFF66"/>
        </patternFill>
      </fill>
    </dxf>
    <dxf>
      <fill>
        <patternFill>
          <bgColor rgb="FFFFFF00"/>
        </patternFill>
      </fill>
    </dxf>
    <dxf>
      <fill>
        <patternFill patternType="none">
          <bgColor indexed="65"/>
        </patternFill>
      </fill>
    </dxf>
    <dxf>
      <fill>
        <patternFill>
          <bgColor rgb="FFFFFF66"/>
        </patternFill>
      </fill>
    </dxf>
    <dxf>
      <fill>
        <patternFill>
          <bgColor rgb="FFFFFF00"/>
        </patternFill>
      </fill>
    </dxf>
    <dxf>
      <fill>
        <patternFill patternType="none">
          <bgColor indexed="65"/>
        </patternFill>
      </fill>
    </dxf>
    <dxf>
      <fill>
        <patternFill>
          <bgColor rgb="FFFFFF66"/>
        </patternFill>
      </fill>
    </dxf>
    <dxf>
      <fill>
        <patternFill>
          <bgColor rgb="FFFFFF0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1058</xdr:colOff>
      <xdr:row>58</xdr:row>
      <xdr:rowOff>0</xdr:rowOff>
    </xdr:from>
    <xdr:to>
      <xdr:col>7</xdr:col>
      <xdr:colOff>66784</xdr:colOff>
      <xdr:row>58</xdr:row>
      <xdr:rowOff>21729</xdr:rowOff>
    </xdr:to>
    <xdr:sp macro="" textlink="">
      <xdr:nvSpPr>
        <xdr:cNvPr id="2" name="Text Box 1">
          <a:extLst>
            <a:ext uri="{FF2B5EF4-FFF2-40B4-BE49-F238E27FC236}">
              <a16:creationId xmlns:a16="http://schemas.microsoft.com/office/drawing/2014/main" id="{AAE4EDBC-667E-3562-E069-2C276E862A46}"/>
            </a:ext>
          </a:extLst>
        </xdr:cNvPr>
        <xdr:cNvSpPr txBox="1">
          <a:spLocks noChangeArrowheads="1"/>
        </xdr:cNvSpPr>
      </xdr:nvSpPr>
      <xdr:spPr bwMode="auto">
        <a:xfrm>
          <a:off x="1973580" y="934974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en-US" altLang="ja-JP" sz="1100" b="0" i="0" strike="noStrike">
              <a:solidFill>
                <a:srgbClr val="000000"/>
              </a:solidFill>
              <a:latin typeface="ＭＳ Ｐゴシック"/>
              <a:ea typeface="ＭＳ Ｐゴシック"/>
            </a:rPr>
            <a:t>      </a:t>
          </a:r>
        </a:p>
        <a:p>
          <a:pPr algn="l" rtl="0">
            <a:lnSpc>
              <a:spcPts val="10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58</xdr:row>
      <xdr:rowOff>0</xdr:rowOff>
    </xdr:from>
    <xdr:to>
      <xdr:col>7</xdr:col>
      <xdr:colOff>66784</xdr:colOff>
      <xdr:row>58</xdr:row>
      <xdr:rowOff>21729</xdr:rowOff>
    </xdr:to>
    <xdr:sp macro="" textlink="">
      <xdr:nvSpPr>
        <xdr:cNvPr id="3" name="Text Box 1">
          <a:extLst>
            <a:ext uri="{FF2B5EF4-FFF2-40B4-BE49-F238E27FC236}">
              <a16:creationId xmlns:a16="http://schemas.microsoft.com/office/drawing/2014/main" id="{8E68F740-E01D-EF63-9F05-35A801E528AB}"/>
            </a:ext>
          </a:extLst>
        </xdr:cNvPr>
        <xdr:cNvSpPr txBox="1">
          <a:spLocks noChangeArrowheads="1"/>
        </xdr:cNvSpPr>
      </xdr:nvSpPr>
      <xdr:spPr bwMode="auto">
        <a:xfrm>
          <a:off x="1973580" y="934974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en-US" altLang="ja-JP" sz="1100" b="0" i="0" strike="noStrike">
              <a:solidFill>
                <a:srgbClr val="000000"/>
              </a:solidFill>
              <a:latin typeface="ＭＳ Ｐゴシック"/>
              <a:ea typeface="ＭＳ Ｐゴシック"/>
            </a:rPr>
            <a:t>      </a:t>
          </a:r>
        </a:p>
        <a:p>
          <a:pPr algn="l" rtl="0">
            <a:lnSpc>
              <a:spcPts val="10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58</xdr:row>
      <xdr:rowOff>0</xdr:rowOff>
    </xdr:from>
    <xdr:to>
      <xdr:col>7</xdr:col>
      <xdr:colOff>66784</xdr:colOff>
      <xdr:row>58</xdr:row>
      <xdr:rowOff>21729</xdr:rowOff>
    </xdr:to>
    <xdr:sp macro="" textlink="">
      <xdr:nvSpPr>
        <xdr:cNvPr id="4" name="Text Box 1">
          <a:extLst>
            <a:ext uri="{FF2B5EF4-FFF2-40B4-BE49-F238E27FC236}">
              <a16:creationId xmlns:a16="http://schemas.microsoft.com/office/drawing/2014/main" id="{95CC6097-8622-38EA-E82B-BBFC849D1305}"/>
            </a:ext>
          </a:extLst>
        </xdr:cNvPr>
        <xdr:cNvSpPr txBox="1">
          <a:spLocks noChangeArrowheads="1"/>
        </xdr:cNvSpPr>
      </xdr:nvSpPr>
      <xdr:spPr bwMode="auto">
        <a:xfrm>
          <a:off x="1973580" y="934974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en-US" altLang="ja-JP" sz="1100" b="0" i="0" strike="noStrike">
              <a:solidFill>
                <a:srgbClr val="000000"/>
              </a:solidFill>
              <a:latin typeface="ＭＳ Ｐゴシック"/>
              <a:ea typeface="ＭＳ Ｐゴシック"/>
            </a:rPr>
            <a:t>      </a:t>
          </a:r>
        </a:p>
        <a:p>
          <a:pPr algn="l" rtl="0">
            <a:lnSpc>
              <a:spcPts val="10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58</xdr:row>
      <xdr:rowOff>0</xdr:rowOff>
    </xdr:from>
    <xdr:to>
      <xdr:col>7</xdr:col>
      <xdr:colOff>66784</xdr:colOff>
      <xdr:row>58</xdr:row>
      <xdr:rowOff>21729</xdr:rowOff>
    </xdr:to>
    <xdr:sp macro="" textlink="">
      <xdr:nvSpPr>
        <xdr:cNvPr id="5" name="Text Box 1">
          <a:extLst>
            <a:ext uri="{FF2B5EF4-FFF2-40B4-BE49-F238E27FC236}">
              <a16:creationId xmlns:a16="http://schemas.microsoft.com/office/drawing/2014/main" id="{25AFB64B-65B8-B861-716E-7E51DE1F9ADE}"/>
            </a:ext>
          </a:extLst>
        </xdr:cNvPr>
        <xdr:cNvSpPr txBox="1">
          <a:spLocks noChangeArrowheads="1"/>
        </xdr:cNvSpPr>
      </xdr:nvSpPr>
      <xdr:spPr bwMode="auto">
        <a:xfrm>
          <a:off x="1973580" y="934974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en-US" altLang="ja-JP" sz="1100" b="0" i="0" strike="noStrike">
              <a:solidFill>
                <a:srgbClr val="000000"/>
              </a:solidFill>
              <a:latin typeface="ＭＳ Ｐゴシック"/>
              <a:ea typeface="ＭＳ Ｐゴシック"/>
            </a:rPr>
            <a:t>      </a:t>
          </a:r>
        </a:p>
        <a:p>
          <a:pPr algn="l" rtl="0">
            <a:lnSpc>
              <a:spcPts val="10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58</xdr:row>
      <xdr:rowOff>0</xdr:rowOff>
    </xdr:from>
    <xdr:to>
      <xdr:col>7</xdr:col>
      <xdr:colOff>66784</xdr:colOff>
      <xdr:row>58</xdr:row>
      <xdr:rowOff>21729</xdr:rowOff>
    </xdr:to>
    <xdr:sp macro="" textlink="">
      <xdr:nvSpPr>
        <xdr:cNvPr id="6" name="Text Box 1">
          <a:extLst>
            <a:ext uri="{FF2B5EF4-FFF2-40B4-BE49-F238E27FC236}">
              <a16:creationId xmlns:a16="http://schemas.microsoft.com/office/drawing/2014/main" id="{0A28D9FF-D4F7-FFB4-72A5-C1BD019B8B16}"/>
            </a:ext>
          </a:extLst>
        </xdr:cNvPr>
        <xdr:cNvSpPr txBox="1">
          <a:spLocks noChangeArrowheads="1"/>
        </xdr:cNvSpPr>
      </xdr:nvSpPr>
      <xdr:spPr bwMode="auto">
        <a:xfrm>
          <a:off x="1973580" y="934974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en-US" altLang="ja-JP" sz="1100" b="0" i="0" strike="noStrike">
              <a:solidFill>
                <a:srgbClr val="000000"/>
              </a:solidFill>
              <a:latin typeface="ＭＳ Ｐゴシック"/>
              <a:ea typeface="ＭＳ Ｐゴシック"/>
            </a:rPr>
            <a:t>      </a:t>
          </a:r>
        </a:p>
        <a:p>
          <a:pPr algn="l" rtl="0">
            <a:lnSpc>
              <a:spcPts val="10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58</xdr:row>
      <xdr:rowOff>0</xdr:rowOff>
    </xdr:from>
    <xdr:to>
      <xdr:col>7</xdr:col>
      <xdr:colOff>66784</xdr:colOff>
      <xdr:row>58</xdr:row>
      <xdr:rowOff>21729</xdr:rowOff>
    </xdr:to>
    <xdr:sp macro="" textlink="">
      <xdr:nvSpPr>
        <xdr:cNvPr id="7" name="Text Box 1">
          <a:extLst>
            <a:ext uri="{FF2B5EF4-FFF2-40B4-BE49-F238E27FC236}">
              <a16:creationId xmlns:a16="http://schemas.microsoft.com/office/drawing/2014/main" id="{2F2279AF-B2DA-41FA-6449-43ADEE8C11EE}"/>
            </a:ext>
          </a:extLst>
        </xdr:cNvPr>
        <xdr:cNvSpPr txBox="1">
          <a:spLocks noChangeArrowheads="1"/>
        </xdr:cNvSpPr>
      </xdr:nvSpPr>
      <xdr:spPr bwMode="auto">
        <a:xfrm>
          <a:off x="1973580" y="934974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en-US" altLang="ja-JP" sz="1100" b="0" i="0" strike="noStrike">
              <a:solidFill>
                <a:srgbClr val="000000"/>
              </a:solidFill>
              <a:latin typeface="ＭＳ Ｐゴシック"/>
              <a:ea typeface="ＭＳ Ｐゴシック"/>
            </a:rPr>
            <a:t>      </a:t>
          </a:r>
        </a:p>
        <a:p>
          <a:pPr algn="l" rtl="0">
            <a:lnSpc>
              <a:spcPts val="10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58</xdr:row>
      <xdr:rowOff>0</xdr:rowOff>
    </xdr:from>
    <xdr:to>
      <xdr:col>7</xdr:col>
      <xdr:colOff>66784</xdr:colOff>
      <xdr:row>58</xdr:row>
      <xdr:rowOff>21729</xdr:rowOff>
    </xdr:to>
    <xdr:sp macro="" textlink="">
      <xdr:nvSpPr>
        <xdr:cNvPr id="8" name="Text Box 1">
          <a:extLst>
            <a:ext uri="{FF2B5EF4-FFF2-40B4-BE49-F238E27FC236}">
              <a16:creationId xmlns:a16="http://schemas.microsoft.com/office/drawing/2014/main" id="{94D2C646-2AE2-69EC-23B3-1ED3D4096969}"/>
            </a:ext>
          </a:extLst>
        </xdr:cNvPr>
        <xdr:cNvSpPr txBox="1">
          <a:spLocks noChangeArrowheads="1"/>
        </xdr:cNvSpPr>
      </xdr:nvSpPr>
      <xdr:spPr bwMode="auto">
        <a:xfrm>
          <a:off x="1973580" y="934974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en-US" altLang="ja-JP" sz="1100" b="0" i="0" strike="noStrike">
              <a:solidFill>
                <a:srgbClr val="000000"/>
              </a:solidFill>
              <a:latin typeface="ＭＳ Ｐゴシック"/>
              <a:ea typeface="ＭＳ Ｐゴシック"/>
            </a:rPr>
            <a:t>      </a:t>
          </a:r>
        </a:p>
        <a:p>
          <a:pPr algn="l" rtl="0">
            <a:lnSpc>
              <a:spcPts val="10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58</xdr:row>
      <xdr:rowOff>0</xdr:rowOff>
    </xdr:from>
    <xdr:to>
      <xdr:col>7</xdr:col>
      <xdr:colOff>66784</xdr:colOff>
      <xdr:row>58</xdr:row>
      <xdr:rowOff>21729</xdr:rowOff>
    </xdr:to>
    <xdr:sp macro="" textlink="">
      <xdr:nvSpPr>
        <xdr:cNvPr id="9" name="Text Box 1">
          <a:extLst>
            <a:ext uri="{FF2B5EF4-FFF2-40B4-BE49-F238E27FC236}">
              <a16:creationId xmlns:a16="http://schemas.microsoft.com/office/drawing/2014/main" id="{ADE8A710-3E85-12E3-BE7D-43C54BC738A4}"/>
            </a:ext>
          </a:extLst>
        </xdr:cNvPr>
        <xdr:cNvSpPr txBox="1">
          <a:spLocks noChangeArrowheads="1"/>
        </xdr:cNvSpPr>
      </xdr:nvSpPr>
      <xdr:spPr bwMode="auto">
        <a:xfrm>
          <a:off x="1973580" y="934974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en-US" altLang="ja-JP" sz="1100" b="0" i="0" strike="noStrike">
              <a:solidFill>
                <a:srgbClr val="000000"/>
              </a:solidFill>
              <a:latin typeface="ＭＳ Ｐゴシック"/>
              <a:ea typeface="ＭＳ Ｐゴシック"/>
            </a:rPr>
            <a:t>      </a:t>
          </a:r>
        </a:p>
        <a:p>
          <a:pPr algn="l" rtl="0">
            <a:lnSpc>
              <a:spcPts val="10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58</xdr:row>
      <xdr:rowOff>0</xdr:rowOff>
    </xdr:from>
    <xdr:to>
      <xdr:col>7</xdr:col>
      <xdr:colOff>66784</xdr:colOff>
      <xdr:row>58</xdr:row>
      <xdr:rowOff>21729</xdr:rowOff>
    </xdr:to>
    <xdr:sp macro="" textlink="">
      <xdr:nvSpPr>
        <xdr:cNvPr id="10" name="Text Box 1">
          <a:extLst>
            <a:ext uri="{FF2B5EF4-FFF2-40B4-BE49-F238E27FC236}">
              <a16:creationId xmlns:a16="http://schemas.microsoft.com/office/drawing/2014/main" id="{C5B90945-485B-941F-70E0-D55482D15C79}"/>
            </a:ext>
          </a:extLst>
        </xdr:cNvPr>
        <xdr:cNvSpPr txBox="1">
          <a:spLocks noChangeArrowheads="1"/>
        </xdr:cNvSpPr>
      </xdr:nvSpPr>
      <xdr:spPr bwMode="auto">
        <a:xfrm>
          <a:off x="1973580" y="934974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en-US" altLang="ja-JP" sz="1100" b="0" i="0" strike="noStrike">
              <a:solidFill>
                <a:srgbClr val="000000"/>
              </a:solidFill>
              <a:latin typeface="ＭＳ Ｐゴシック"/>
              <a:ea typeface="ＭＳ Ｐゴシック"/>
            </a:rPr>
            <a:t>      </a:t>
          </a:r>
        </a:p>
        <a:p>
          <a:pPr algn="l" rtl="0">
            <a:lnSpc>
              <a:spcPts val="10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58</xdr:row>
      <xdr:rowOff>0</xdr:rowOff>
    </xdr:from>
    <xdr:to>
      <xdr:col>7</xdr:col>
      <xdr:colOff>66784</xdr:colOff>
      <xdr:row>58</xdr:row>
      <xdr:rowOff>21729</xdr:rowOff>
    </xdr:to>
    <xdr:sp macro="" textlink="">
      <xdr:nvSpPr>
        <xdr:cNvPr id="11" name="Text Box 1">
          <a:extLst>
            <a:ext uri="{FF2B5EF4-FFF2-40B4-BE49-F238E27FC236}">
              <a16:creationId xmlns:a16="http://schemas.microsoft.com/office/drawing/2014/main" id="{071C148A-C7EF-EDC2-09B6-FD903BBCCCF3}"/>
            </a:ext>
          </a:extLst>
        </xdr:cNvPr>
        <xdr:cNvSpPr txBox="1">
          <a:spLocks noChangeArrowheads="1"/>
        </xdr:cNvSpPr>
      </xdr:nvSpPr>
      <xdr:spPr bwMode="auto">
        <a:xfrm>
          <a:off x="1973580" y="934974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en-US" altLang="ja-JP" sz="1100" b="0" i="0" strike="noStrike">
              <a:solidFill>
                <a:srgbClr val="000000"/>
              </a:solidFill>
              <a:latin typeface="ＭＳ Ｐゴシック"/>
              <a:ea typeface="ＭＳ Ｐゴシック"/>
            </a:rPr>
            <a:t>      </a:t>
          </a:r>
        </a:p>
        <a:p>
          <a:pPr algn="l" rtl="0">
            <a:lnSpc>
              <a:spcPts val="10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58</xdr:row>
      <xdr:rowOff>0</xdr:rowOff>
    </xdr:from>
    <xdr:to>
      <xdr:col>7</xdr:col>
      <xdr:colOff>66784</xdr:colOff>
      <xdr:row>58</xdr:row>
      <xdr:rowOff>21729</xdr:rowOff>
    </xdr:to>
    <xdr:sp macro="" textlink="">
      <xdr:nvSpPr>
        <xdr:cNvPr id="12" name="Text Box 1">
          <a:extLst>
            <a:ext uri="{FF2B5EF4-FFF2-40B4-BE49-F238E27FC236}">
              <a16:creationId xmlns:a16="http://schemas.microsoft.com/office/drawing/2014/main" id="{D33B124D-9592-87B9-59D2-24C770D91B16}"/>
            </a:ext>
          </a:extLst>
        </xdr:cNvPr>
        <xdr:cNvSpPr txBox="1">
          <a:spLocks noChangeArrowheads="1"/>
        </xdr:cNvSpPr>
      </xdr:nvSpPr>
      <xdr:spPr bwMode="auto">
        <a:xfrm>
          <a:off x="1973580" y="934974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en-US" altLang="ja-JP" sz="1100" b="0" i="0" strike="noStrike">
              <a:solidFill>
                <a:srgbClr val="000000"/>
              </a:solidFill>
              <a:latin typeface="ＭＳ Ｐゴシック"/>
              <a:ea typeface="ＭＳ Ｐゴシック"/>
            </a:rPr>
            <a:t>      </a:t>
          </a:r>
        </a:p>
        <a:p>
          <a:pPr algn="l" rtl="0">
            <a:lnSpc>
              <a:spcPts val="10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66784</xdr:colOff>
      <xdr:row>52</xdr:row>
      <xdr:rowOff>21431</xdr:rowOff>
    </xdr:to>
    <xdr:sp macro="" textlink="">
      <xdr:nvSpPr>
        <xdr:cNvPr id="25" name="Text Box 1">
          <a:extLst>
            <a:ext uri="{FF2B5EF4-FFF2-40B4-BE49-F238E27FC236}">
              <a16:creationId xmlns:a16="http://schemas.microsoft.com/office/drawing/2014/main" id="{868E6853-488A-ED42-F170-DED351C089A0}"/>
            </a:ext>
          </a:extLst>
        </xdr:cNvPr>
        <xdr:cNvSpPr txBox="1">
          <a:spLocks noChangeArrowheads="1"/>
        </xdr:cNvSpPr>
      </xdr:nvSpPr>
      <xdr:spPr bwMode="auto">
        <a:xfrm>
          <a:off x="1973580" y="83896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66784</xdr:colOff>
      <xdr:row>52</xdr:row>
      <xdr:rowOff>21431</xdr:rowOff>
    </xdr:to>
    <xdr:sp macro="" textlink="">
      <xdr:nvSpPr>
        <xdr:cNvPr id="26" name="Text Box 1">
          <a:extLst>
            <a:ext uri="{FF2B5EF4-FFF2-40B4-BE49-F238E27FC236}">
              <a16:creationId xmlns:a16="http://schemas.microsoft.com/office/drawing/2014/main" id="{26375D8A-2D77-FDDB-6E0D-44CE5AEE0CB6}"/>
            </a:ext>
          </a:extLst>
        </xdr:cNvPr>
        <xdr:cNvSpPr txBox="1">
          <a:spLocks noChangeArrowheads="1"/>
        </xdr:cNvSpPr>
      </xdr:nvSpPr>
      <xdr:spPr bwMode="auto">
        <a:xfrm>
          <a:off x="1973580" y="83896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66784</xdr:colOff>
      <xdr:row>52</xdr:row>
      <xdr:rowOff>21431</xdr:rowOff>
    </xdr:to>
    <xdr:sp macro="" textlink="">
      <xdr:nvSpPr>
        <xdr:cNvPr id="27" name="Text Box 1">
          <a:extLst>
            <a:ext uri="{FF2B5EF4-FFF2-40B4-BE49-F238E27FC236}">
              <a16:creationId xmlns:a16="http://schemas.microsoft.com/office/drawing/2014/main" id="{6C8BF5E2-9C69-0F6C-B893-1E587B0C1CF2}"/>
            </a:ext>
          </a:extLst>
        </xdr:cNvPr>
        <xdr:cNvSpPr txBox="1">
          <a:spLocks noChangeArrowheads="1"/>
        </xdr:cNvSpPr>
      </xdr:nvSpPr>
      <xdr:spPr bwMode="auto">
        <a:xfrm>
          <a:off x="1973580" y="83896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66784</xdr:colOff>
      <xdr:row>52</xdr:row>
      <xdr:rowOff>21431</xdr:rowOff>
    </xdr:to>
    <xdr:sp macro="" textlink="">
      <xdr:nvSpPr>
        <xdr:cNvPr id="28" name="Text Box 1">
          <a:extLst>
            <a:ext uri="{FF2B5EF4-FFF2-40B4-BE49-F238E27FC236}">
              <a16:creationId xmlns:a16="http://schemas.microsoft.com/office/drawing/2014/main" id="{FE43B8C5-2179-4A10-F015-1E9D84B54FE9}"/>
            </a:ext>
          </a:extLst>
        </xdr:cNvPr>
        <xdr:cNvSpPr txBox="1">
          <a:spLocks noChangeArrowheads="1"/>
        </xdr:cNvSpPr>
      </xdr:nvSpPr>
      <xdr:spPr bwMode="auto">
        <a:xfrm>
          <a:off x="1973580" y="83896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66784</xdr:colOff>
      <xdr:row>52</xdr:row>
      <xdr:rowOff>21431</xdr:rowOff>
    </xdr:to>
    <xdr:sp macro="" textlink="">
      <xdr:nvSpPr>
        <xdr:cNvPr id="29" name="Text Box 1">
          <a:extLst>
            <a:ext uri="{FF2B5EF4-FFF2-40B4-BE49-F238E27FC236}">
              <a16:creationId xmlns:a16="http://schemas.microsoft.com/office/drawing/2014/main" id="{3B144410-763C-C34C-F8E4-4BAF9BD9E3C7}"/>
            </a:ext>
          </a:extLst>
        </xdr:cNvPr>
        <xdr:cNvSpPr txBox="1">
          <a:spLocks noChangeArrowheads="1"/>
        </xdr:cNvSpPr>
      </xdr:nvSpPr>
      <xdr:spPr bwMode="auto">
        <a:xfrm>
          <a:off x="1973580" y="83896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66784</xdr:colOff>
      <xdr:row>52</xdr:row>
      <xdr:rowOff>21431</xdr:rowOff>
    </xdr:to>
    <xdr:sp macro="" textlink="">
      <xdr:nvSpPr>
        <xdr:cNvPr id="30" name="Text Box 1">
          <a:extLst>
            <a:ext uri="{FF2B5EF4-FFF2-40B4-BE49-F238E27FC236}">
              <a16:creationId xmlns:a16="http://schemas.microsoft.com/office/drawing/2014/main" id="{EB4728BB-2B13-E914-516E-452C07F6BF2F}"/>
            </a:ext>
          </a:extLst>
        </xdr:cNvPr>
        <xdr:cNvSpPr txBox="1">
          <a:spLocks noChangeArrowheads="1"/>
        </xdr:cNvSpPr>
      </xdr:nvSpPr>
      <xdr:spPr bwMode="auto">
        <a:xfrm>
          <a:off x="1973580" y="83896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66784</xdr:colOff>
      <xdr:row>52</xdr:row>
      <xdr:rowOff>21431</xdr:rowOff>
    </xdr:to>
    <xdr:sp macro="" textlink="">
      <xdr:nvSpPr>
        <xdr:cNvPr id="31" name="Text Box 1">
          <a:extLst>
            <a:ext uri="{FF2B5EF4-FFF2-40B4-BE49-F238E27FC236}">
              <a16:creationId xmlns:a16="http://schemas.microsoft.com/office/drawing/2014/main" id="{55FF8CE7-F3FB-7FE3-05FA-DB289BC5262B}"/>
            </a:ext>
          </a:extLst>
        </xdr:cNvPr>
        <xdr:cNvSpPr txBox="1">
          <a:spLocks noChangeArrowheads="1"/>
        </xdr:cNvSpPr>
      </xdr:nvSpPr>
      <xdr:spPr bwMode="auto">
        <a:xfrm>
          <a:off x="1973580" y="83896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66784</xdr:colOff>
      <xdr:row>52</xdr:row>
      <xdr:rowOff>21431</xdr:rowOff>
    </xdr:to>
    <xdr:sp macro="" textlink="">
      <xdr:nvSpPr>
        <xdr:cNvPr id="32" name="Text Box 1">
          <a:extLst>
            <a:ext uri="{FF2B5EF4-FFF2-40B4-BE49-F238E27FC236}">
              <a16:creationId xmlns:a16="http://schemas.microsoft.com/office/drawing/2014/main" id="{167B7F30-F1C1-2F94-A832-2F518569CB62}"/>
            </a:ext>
          </a:extLst>
        </xdr:cNvPr>
        <xdr:cNvSpPr txBox="1">
          <a:spLocks noChangeArrowheads="1"/>
        </xdr:cNvSpPr>
      </xdr:nvSpPr>
      <xdr:spPr bwMode="auto">
        <a:xfrm>
          <a:off x="1973580" y="83896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66784</xdr:colOff>
      <xdr:row>52</xdr:row>
      <xdr:rowOff>21431</xdr:rowOff>
    </xdr:to>
    <xdr:sp macro="" textlink="">
      <xdr:nvSpPr>
        <xdr:cNvPr id="33" name="Text Box 1">
          <a:extLst>
            <a:ext uri="{FF2B5EF4-FFF2-40B4-BE49-F238E27FC236}">
              <a16:creationId xmlns:a16="http://schemas.microsoft.com/office/drawing/2014/main" id="{02F13335-48FD-5662-1707-59C770292701}"/>
            </a:ext>
          </a:extLst>
        </xdr:cNvPr>
        <xdr:cNvSpPr txBox="1">
          <a:spLocks noChangeArrowheads="1"/>
        </xdr:cNvSpPr>
      </xdr:nvSpPr>
      <xdr:spPr bwMode="auto">
        <a:xfrm>
          <a:off x="1973580" y="83896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66784</xdr:colOff>
      <xdr:row>52</xdr:row>
      <xdr:rowOff>21431</xdr:rowOff>
    </xdr:to>
    <xdr:sp macro="" textlink="">
      <xdr:nvSpPr>
        <xdr:cNvPr id="34" name="Text Box 1">
          <a:extLst>
            <a:ext uri="{FF2B5EF4-FFF2-40B4-BE49-F238E27FC236}">
              <a16:creationId xmlns:a16="http://schemas.microsoft.com/office/drawing/2014/main" id="{36CC6B01-C8AD-44E0-555B-4FBD4EDF7762}"/>
            </a:ext>
          </a:extLst>
        </xdr:cNvPr>
        <xdr:cNvSpPr txBox="1">
          <a:spLocks noChangeArrowheads="1"/>
        </xdr:cNvSpPr>
      </xdr:nvSpPr>
      <xdr:spPr bwMode="auto">
        <a:xfrm>
          <a:off x="1973580" y="83896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66784</xdr:colOff>
      <xdr:row>52</xdr:row>
      <xdr:rowOff>21431</xdr:rowOff>
    </xdr:to>
    <xdr:sp macro="" textlink="">
      <xdr:nvSpPr>
        <xdr:cNvPr id="35" name="Text Box 1">
          <a:extLst>
            <a:ext uri="{FF2B5EF4-FFF2-40B4-BE49-F238E27FC236}">
              <a16:creationId xmlns:a16="http://schemas.microsoft.com/office/drawing/2014/main" id="{8F6351ED-B897-E3F5-7EE6-ABE2FD5ED243}"/>
            </a:ext>
          </a:extLst>
        </xdr:cNvPr>
        <xdr:cNvSpPr txBox="1">
          <a:spLocks noChangeArrowheads="1"/>
        </xdr:cNvSpPr>
      </xdr:nvSpPr>
      <xdr:spPr bwMode="auto">
        <a:xfrm>
          <a:off x="1973580" y="83896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22</xdr:col>
      <xdr:colOff>53591</xdr:colOff>
      <xdr:row>29</xdr:row>
      <xdr:rowOff>57708</xdr:rowOff>
    </xdr:from>
    <xdr:to>
      <xdr:col>22</xdr:col>
      <xdr:colOff>151301</xdr:colOff>
      <xdr:row>36</xdr:row>
      <xdr:rowOff>82482</xdr:rowOff>
    </xdr:to>
    <xdr:sp macro="" textlink="">
      <xdr:nvSpPr>
        <xdr:cNvPr id="14" name="右中かっこ 13">
          <a:extLst>
            <a:ext uri="{FF2B5EF4-FFF2-40B4-BE49-F238E27FC236}">
              <a16:creationId xmlns:a16="http://schemas.microsoft.com/office/drawing/2014/main" id="{11473C26-C3DE-86AF-59BA-ACC75C7533A1}"/>
            </a:ext>
          </a:extLst>
        </xdr:cNvPr>
        <xdr:cNvSpPr/>
      </xdr:nvSpPr>
      <xdr:spPr>
        <a:xfrm>
          <a:off x="7726772" y="4993246"/>
          <a:ext cx="135154" cy="123886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52977</xdr:colOff>
      <xdr:row>61</xdr:row>
      <xdr:rowOff>6985</xdr:rowOff>
    </xdr:from>
    <xdr:to>
      <xdr:col>21</xdr:col>
      <xdr:colOff>185396</xdr:colOff>
      <xdr:row>68</xdr:row>
      <xdr:rowOff>46</xdr:rowOff>
    </xdr:to>
    <xdr:sp macro="" textlink="">
      <xdr:nvSpPr>
        <xdr:cNvPr id="2" name="右中かっこ 1">
          <a:extLst>
            <a:ext uri="{FF2B5EF4-FFF2-40B4-BE49-F238E27FC236}">
              <a16:creationId xmlns:a16="http://schemas.microsoft.com/office/drawing/2014/main" id="{868021F8-3166-F30C-07ED-4B62100CBA4D}"/>
            </a:ext>
          </a:extLst>
        </xdr:cNvPr>
        <xdr:cNvSpPr/>
      </xdr:nvSpPr>
      <xdr:spPr>
        <a:xfrm>
          <a:off x="7505700" y="22621875"/>
          <a:ext cx="219075" cy="2447925"/>
        </a:xfrm>
        <a:prstGeom prst="rightBrace">
          <a:avLst>
            <a:gd name="adj1" fmla="val 4629"/>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58</xdr:row>
      <xdr:rowOff>0</xdr:rowOff>
    </xdr:from>
    <xdr:to>
      <xdr:col>7</xdr:col>
      <xdr:colOff>67802</xdr:colOff>
      <xdr:row>58</xdr:row>
      <xdr:rowOff>21670</xdr:rowOff>
    </xdr:to>
    <xdr:sp macro="" textlink="">
      <xdr:nvSpPr>
        <xdr:cNvPr id="2" name="Text Box 1">
          <a:extLst>
            <a:ext uri="{FF2B5EF4-FFF2-40B4-BE49-F238E27FC236}">
              <a16:creationId xmlns:a16="http://schemas.microsoft.com/office/drawing/2014/main" id="{A306C5A4-42CD-262B-626E-A29BED7CCD99}"/>
            </a:ext>
          </a:extLst>
        </xdr:cNvPr>
        <xdr:cNvSpPr txBox="1">
          <a:spLocks noChangeArrowheads="1"/>
        </xdr:cNvSpPr>
      </xdr:nvSpPr>
      <xdr:spPr bwMode="auto">
        <a:xfrm>
          <a:off x="1973580" y="934974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000"/>
            </a:lnSpc>
            <a:defRPr sz="1000"/>
          </a:pPr>
          <a:r>
            <a:rPr lang="en-US" altLang="ja-JP" sz="1100" b="0" i="0" strike="noStrike">
              <a:solidFill>
                <a:srgbClr val="000000"/>
              </a:solidFill>
              <a:latin typeface="ＭＳ Ｐゴシック"/>
              <a:ea typeface="ＭＳ Ｐゴシック"/>
            </a:rPr>
            <a:t>      </a:t>
          </a:r>
        </a:p>
        <a:p>
          <a:pPr algn="l" rtl="0">
            <a:lnSpc>
              <a:spcPts val="9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58</xdr:row>
      <xdr:rowOff>0</xdr:rowOff>
    </xdr:from>
    <xdr:to>
      <xdr:col>7</xdr:col>
      <xdr:colOff>67802</xdr:colOff>
      <xdr:row>58</xdr:row>
      <xdr:rowOff>21670</xdr:rowOff>
    </xdr:to>
    <xdr:sp macro="" textlink="">
      <xdr:nvSpPr>
        <xdr:cNvPr id="3" name="Text Box 1">
          <a:extLst>
            <a:ext uri="{FF2B5EF4-FFF2-40B4-BE49-F238E27FC236}">
              <a16:creationId xmlns:a16="http://schemas.microsoft.com/office/drawing/2014/main" id="{3EA79BA9-63CD-75D0-441F-79E7FD262193}"/>
            </a:ext>
          </a:extLst>
        </xdr:cNvPr>
        <xdr:cNvSpPr txBox="1">
          <a:spLocks noChangeArrowheads="1"/>
        </xdr:cNvSpPr>
      </xdr:nvSpPr>
      <xdr:spPr bwMode="auto">
        <a:xfrm>
          <a:off x="1973580" y="934974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000"/>
            </a:lnSpc>
            <a:defRPr sz="1000"/>
          </a:pPr>
          <a:r>
            <a:rPr lang="en-US" altLang="ja-JP" sz="1100" b="0" i="0" strike="noStrike">
              <a:solidFill>
                <a:srgbClr val="000000"/>
              </a:solidFill>
              <a:latin typeface="ＭＳ Ｐゴシック"/>
              <a:ea typeface="ＭＳ Ｐゴシック"/>
            </a:rPr>
            <a:t>      </a:t>
          </a:r>
        </a:p>
        <a:p>
          <a:pPr algn="l" rtl="0">
            <a:lnSpc>
              <a:spcPts val="9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58</xdr:row>
      <xdr:rowOff>0</xdr:rowOff>
    </xdr:from>
    <xdr:to>
      <xdr:col>7</xdr:col>
      <xdr:colOff>67802</xdr:colOff>
      <xdr:row>58</xdr:row>
      <xdr:rowOff>21670</xdr:rowOff>
    </xdr:to>
    <xdr:sp macro="" textlink="">
      <xdr:nvSpPr>
        <xdr:cNvPr id="4" name="Text Box 1">
          <a:extLst>
            <a:ext uri="{FF2B5EF4-FFF2-40B4-BE49-F238E27FC236}">
              <a16:creationId xmlns:a16="http://schemas.microsoft.com/office/drawing/2014/main" id="{958FFD6A-E1E9-34FC-6872-52CF53CEA1AD}"/>
            </a:ext>
          </a:extLst>
        </xdr:cNvPr>
        <xdr:cNvSpPr txBox="1">
          <a:spLocks noChangeArrowheads="1"/>
        </xdr:cNvSpPr>
      </xdr:nvSpPr>
      <xdr:spPr bwMode="auto">
        <a:xfrm>
          <a:off x="1973580" y="934974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000"/>
            </a:lnSpc>
            <a:defRPr sz="1000"/>
          </a:pPr>
          <a:r>
            <a:rPr lang="en-US" altLang="ja-JP" sz="1100" b="0" i="0" strike="noStrike">
              <a:solidFill>
                <a:srgbClr val="000000"/>
              </a:solidFill>
              <a:latin typeface="ＭＳ Ｐゴシック"/>
              <a:ea typeface="ＭＳ Ｐゴシック"/>
            </a:rPr>
            <a:t>      </a:t>
          </a:r>
        </a:p>
        <a:p>
          <a:pPr algn="l" rtl="0">
            <a:lnSpc>
              <a:spcPts val="9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58</xdr:row>
      <xdr:rowOff>0</xdr:rowOff>
    </xdr:from>
    <xdr:to>
      <xdr:col>7</xdr:col>
      <xdr:colOff>67802</xdr:colOff>
      <xdr:row>58</xdr:row>
      <xdr:rowOff>21670</xdr:rowOff>
    </xdr:to>
    <xdr:sp macro="" textlink="">
      <xdr:nvSpPr>
        <xdr:cNvPr id="5" name="Text Box 1">
          <a:extLst>
            <a:ext uri="{FF2B5EF4-FFF2-40B4-BE49-F238E27FC236}">
              <a16:creationId xmlns:a16="http://schemas.microsoft.com/office/drawing/2014/main" id="{5E12EF74-A290-5EA3-FCCE-B341AACA29ED}"/>
            </a:ext>
          </a:extLst>
        </xdr:cNvPr>
        <xdr:cNvSpPr txBox="1">
          <a:spLocks noChangeArrowheads="1"/>
        </xdr:cNvSpPr>
      </xdr:nvSpPr>
      <xdr:spPr bwMode="auto">
        <a:xfrm>
          <a:off x="1973580" y="934974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000"/>
            </a:lnSpc>
            <a:defRPr sz="1000"/>
          </a:pPr>
          <a:r>
            <a:rPr lang="en-US" altLang="ja-JP" sz="1100" b="0" i="0" strike="noStrike">
              <a:solidFill>
                <a:srgbClr val="000000"/>
              </a:solidFill>
              <a:latin typeface="ＭＳ Ｐゴシック"/>
              <a:ea typeface="ＭＳ Ｐゴシック"/>
            </a:rPr>
            <a:t>      </a:t>
          </a:r>
        </a:p>
        <a:p>
          <a:pPr algn="l" rtl="0">
            <a:lnSpc>
              <a:spcPts val="9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58</xdr:row>
      <xdr:rowOff>0</xdr:rowOff>
    </xdr:from>
    <xdr:to>
      <xdr:col>7</xdr:col>
      <xdr:colOff>67802</xdr:colOff>
      <xdr:row>58</xdr:row>
      <xdr:rowOff>21670</xdr:rowOff>
    </xdr:to>
    <xdr:sp macro="" textlink="">
      <xdr:nvSpPr>
        <xdr:cNvPr id="6" name="Text Box 1">
          <a:extLst>
            <a:ext uri="{FF2B5EF4-FFF2-40B4-BE49-F238E27FC236}">
              <a16:creationId xmlns:a16="http://schemas.microsoft.com/office/drawing/2014/main" id="{B65C9096-F84A-0C8A-FC90-32A187DCCFA9}"/>
            </a:ext>
          </a:extLst>
        </xdr:cNvPr>
        <xdr:cNvSpPr txBox="1">
          <a:spLocks noChangeArrowheads="1"/>
        </xdr:cNvSpPr>
      </xdr:nvSpPr>
      <xdr:spPr bwMode="auto">
        <a:xfrm>
          <a:off x="1973580" y="934974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000"/>
            </a:lnSpc>
            <a:defRPr sz="1000"/>
          </a:pPr>
          <a:r>
            <a:rPr lang="en-US" altLang="ja-JP" sz="1100" b="0" i="0" strike="noStrike">
              <a:solidFill>
                <a:srgbClr val="000000"/>
              </a:solidFill>
              <a:latin typeface="ＭＳ Ｐゴシック"/>
              <a:ea typeface="ＭＳ Ｐゴシック"/>
            </a:rPr>
            <a:t>      </a:t>
          </a:r>
        </a:p>
        <a:p>
          <a:pPr algn="l" rtl="0">
            <a:lnSpc>
              <a:spcPts val="9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58</xdr:row>
      <xdr:rowOff>0</xdr:rowOff>
    </xdr:from>
    <xdr:to>
      <xdr:col>7</xdr:col>
      <xdr:colOff>67802</xdr:colOff>
      <xdr:row>58</xdr:row>
      <xdr:rowOff>21670</xdr:rowOff>
    </xdr:to>
    <xdr:sp macro="" textlink="">
      <xdr:nvSpPr>
        <xdr:cNvPr id="7" name="Text Box 1">
          <a:extLst>
            <a:ext uri="{FF2B5EF4-FFF2-40B4-BE49-F238E27FC236}">
              <a16:creationId xmlns:a16="http://schemas.microsoft.com/office/drawing/2014/main" id="{6EC7EF51-8DC9-BE1C-4A4E-D50B689E0C70}"/>
            </a:ext>
          </a:extLst>
        </xdr:cNvPr>
        <xdr:cNvSpPr txBox="1">
          <a:spLocks noChangeArrowheads="1"/>
        </xdr:cNvSpPr>
      </xdr:nvSpPr>
      <xdr:spPr bwMode="auto">
        <a:xfrm>
          <a:off x="1973580" y="934974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000"/>
            </a:lnSpc>
            <a:defRPr sz="1000"/>
          </a:pPr>
          <a:r>
            <a:rPr lang="en-US" altLang="ja-JP" sz="1100" b="0" i="0" strike="noStrike">
              <a:solidFill>
                <a:srgbClr val="000000"/>
              </a:solidFill>
              <a:latin typeface="ＭＳ Ｐゴシック"/>
              <a:ea typeface="ＭＳ Ｐゴシック"/>
            </a:rPr>
            <a:t>      </a:t>
          </a:r>
        </a:p>
        <a:p>
          <a:pPr algn="l" rtl="0">
            <a:lnSpc>
              <a:spcPts val="9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58</xdr:row>
      <xdr:rowOff>0</xdr:rowOff>
    </xdr:from>
    <xdr:to>
      <xdr:col>7</xdr:col>
      <xdr:colOff>67802</xdr:colOff>
      <xdr:row>58</xdr:row>
      <xdr:rowOff>21670</xdr:rowOff>
    </xdr:to>
    <xdr:sp macro="" textlink="">
      <xdr:nvSpPr>
        <xdr:cNvPr id="8" name="Text Box 1">
          <a:extLst>
            <a:ext uri="{FF2B5EF4-FFF2-40B4-BE49-F238E27FC236}">
              <a16:creationId xmlns:a16="http://schemas.microsoft.com/office/drawing/2014/main" id="{CA90296B-C7F4-5F96-1608-976F47FF4102}"/>
            </a:ext>
          </a:extLst>
        </xdr:cNvPr>
        <xdr:cNvSpPr txBox="1">
          <a:spLocks noChangeArrowheads="1"/>
        </xdr:cNvSpPr>
      </xdr:nvSpPr>
      <xdr:spPr bwMode="auto">
        <a:xfrm>
          <a:off x="1973580" y="934974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000"/>
            </a:lnSpc>
            <a:defRPr sz="1000"/>
          </a:pPr>
          <a:r>
            <a:rPr lang="en-US" altLang="ja-JP" sz="1100" b="0" i="0" strike="noStrike">
              <a:solidFill>
                <a:srgbClr val="000000"/>
              </a:solidFill>
              <a:latin typeface="ＭＳ Ｐゴシック"/>
              <a:ea typeface="ＭＳ Ｐゴシック"/>
            </a:rPr>
            <a:t>      </a:t>
          </a:r>
        </a:p>
        <a:p>
          <a:pPr algn="l" rtl="0">
            <a:lnSpc>
              <a:spcPts val="9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58</xdr:row>
      <xdr:rowOff>0</xdr:rowOff>
    </xdr:from>
    <xdr:to>
      <xdr:col>7</xdr:col>
      <xdr:colOff>67802</xdr:colOff>
      <xdr:row>58</xdr:row>
      <xdr:rowOff>21670</xdr:rowOff>
    </xdr:to>
    <xdr:sp macro="" textlink="">
      <xdr:nvSpPr>
        <xdr:cNvPr id="9" name="Text Box 1">
          <a:extLst>
            <a:ext uri="{FF2B5EF4-FFF2-40B4-BE49-F238E27FC236}">
              <a16:creationId xmlns:a16="http://schemas.microsoft.com/office/drawing/2014/main" id="{9EC86783-8472-3B6B-2C34-60A095FCFC31}"/>
            </a:ext>
          </a:extLst>
        </xdr:cNvPr>
        <xdr:cNvSpPr txBox="1">
          <a:spLocks noChangeArrowheads="1"/>
        </xdr:cNvSpPr>
      </xdr:nvSpPr>
      <xdr:spPr bwMode="auto">
        <a:xfrm>
          <a:off x="1973580" y="934974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000"/>
            </a:lnSpc>
            <a:defRPr sz="1000"/>
          </a:pPr>
          <a:r>
            <a:rPr lang="en-US" altLang="ja-JP" sz="1100" b="0" i="0" strike="noStrike">
              <a:solidFill>
                <a:srgbClr val="000000"/>
              </a:solidFill>
              <a:latin typeface="ＭＳ Ｐゴシック"/>
              <a:ea typeface="ＭＳ Ｐゴシック"/>
            </a:rPr>
            <a:t>      </a:t>
          </a:r>
        </a:p>
        <a:p>
          <a:pPr algn="l" rtl="0">
            <a:lnSpc>
              <a:spcPts val="9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58</xdr:row>
      <xdr:rowOff>0</xdr:rowOff>
    </xdr:from>
    <xdr:to>
      <xdr:col>7</xdr:col>
      <xdr:colOff>67802</xdr:colOff>
      <xdr:row>58</xdr:row>
      <xdr:rowOff>21670</xdr:rowOff>
    </xdr:to>
    <xdr:sp macro="" textlink="">
      <xdr:nvSpPr>
        <xdr:cNvPr id="10" name="Text Box 1">
          <a:extLst>
            <a:ext uri="{FF2B5EF4-FFF2-40B4-BE49-F238E27FC236}">
              <a16:creationId xmlns:a16="http://schemas.microsoft.com/office/drawing/2014/main" id="{52757DBF-91A5-05FE-4ACD-949299E6FCC9}"/>
            </a:ext>
          </a:extLst>
        </xdr:cNvPr>
        <xdr:cNvSpPr txBox="1">
          <a:spLocks noChangeArrowheads="1"/>
        </xdr:cNvSpPr>
      </xdr:nvSpPr>
      <xdr:spPr bwMode="auto">
        <a:xfrm>
          <a:off x="1973580" y="934974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000"/>
            </a:lnSpc>
            <a:defRPr sz="1000"/>
          </a:pPr>
          <a:r>
            <a:rPr lang="en-US" altLang="ja-JP" sz="1100" b="0" i="0" strike="noStrike">
              <a:solidFill>
                <a:srgbClr val="000000"/>
              </a:solidFill>
              <a:latin typeface="ＭＳ Ｐゴシック"/>
              <a:ea typeface="ＭＳ Ｐゴシック"/>
            </a:rPr>
            <a:t>      </a:t>
          </a:r>
        </a:p>
        <a:p>
          <a:pPr algn="l" rtl="0">
            <a:lnSpc>
              <a:spcPts val="9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58</xdr:row>
      <xdr:rowOff>0</xdr:rowOff>
    </xdr:from>
    <xdr:to>
      <xdr:col>7</xdr:col>
      <xdr:colOff>67802</xdr:colOff>
      <xdr:row>58</xdr:row>
      <xdr:rowOff>21670</xdr:rowOff>
    </xdr:to>
    <xdr:sp macro="" textlink="">
      <xdr:nvSpPr>
        <xdr:cNvPr id="11" name="Text Box 1">
          <a:extLst>
            <a:ext uri="{FF2B5EF4-FFF2-40B4-BE49-F238E27FC236}">
              <a16:creationId xmlns:a16="http://schemas.microsoft.com/office/drawing/2014/main" id="{E38F24F7-AC2A-1367-C792-683F1C671D37}"/>
            </a:ext>
          </a:extLst>
        </xdr:cNvPr>
        <xdr:cNvSpPr txBox="1">
          <a:spLocks noChangeArrowheads="1"/>
        </xdr:cNvSpPr>
      </xdr:nvSpPr>
      <xdr:spPr bwMode="auto">
        <a:xfrm>
          <a:off x="1973580" y="934974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000"/>
            </a:lnSpc>
            <a:defRPr sz="1000"/>
          </a:pPr>
          <a:r>
            <a:rPr lang="en-US" altLang="ja-JP" sz="1100" b="0" i="0" strike="noStrike">
              <a:solidFill>
                <a:srgbClr val="000000"/>
              </a:solidFill>
              <a:latin typeface="ＭＳ Ｐゴシック"/>
              <a:ea typeface="ＭＳ Ｐゴシック"/>
            </a:rPr>
            <a:t>      </a:t>
          </a:r>
        </a:p>
        <a:p>
          <a:pPr algn="l" rtl="0">
            <a:lnSpc>
              <a:spcPts val="9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58</xdr:row>
      <xdr:rowOff>0</xdr:rowOff>
    </xdr:from>
    <xdr:to>
      <xdr:col>7</xdr:col>
      <xdr:colOff>67802</xdr:colOff>
      <xdr:row>58</xdr:row>
      <xdr:rowOff>21670</xdr:rowOff>
    </xdr:to>
    <xdr:sp macro="" textlink="">
      <xdr:nvSpPr>
        <xdr:cNvPr id="12" name="Text Box 1">
          <a:extLst>
            <a:ext uri="{FF2B5EF4-FFF2-40B4-BE49-F238E27FC236}">
              <a16:creationId xmlns:a16="http://schemas.microsoft.com/office/drawing/2014/main" id="{40B2D1A3-733E-56F0-0C8B-DF8DF164B7E7}"/>
            </a:ext>
          </a:extLst>
        </xdr:cNvPr>
        <xdr:cNvSpPr txBox="1">
          <a:spLocks noChangeArrowheads="1"/>
        </xdr:cNvSpPr>
      </xdr:nvSpPr>
      <xdr:spPr bwMode="auto">
        <a:xfrm>
          <a:off x="1973580" y="934974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000"/>
            </a:lnSpc>
            <a:defRPr sz="1000"/>
          </a:pPr>
          <a:r>
            <a:rPr lang="en-US" altLang="ja-JP" sz="1100" b="0" i="0" strike="noStrike">
              <a:solidFill>
                <a:srgbClr val="000000"/>
              </a:solidFill>
              <a:latin typeface="ＭＳ Ｐゴシック"/>
              <a:ea typeface="ＭＳ Ｐゴシック"/>
            </a:rPr>
            <a:t>      </a:t>
          </a:r>
        </a:p>
        <a:p>
          <a:pPr algn="l" rtl="0">
            <a:lnSpc>
              <a:spcPts val="9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67802</xdr:colOff>
      <xdr:row>52</xdr:row>
      <xdr:rowOff>21431</xdr:rowOff>
    </xdr:to>
    <xdr:sp macro="" textlink="">
      <xdr:nvSpPr>
        <xdr:cNvPr id="24" name="Text Box 1">
          <a:extLst>
            <a:ext uri="{FF2B5EF4-FFF2-40B4-BE49-F238E27FC236}">
              <a16:creationId xmlns:a16="http://schemas.microsoft.com/office/drawing/2014/main" id="{194513A3-8B3C-88EB-D963-186F7A24C0C9}"/>
            </a:ext>
          </a:extLst>
        </xdr:cNvPr>
        <xdr:cNvSpPr txBox="1">
          <a:spLocks noChangeArrowheads="1"/>
        </xdr:cNvSpPr>
      </xdr:nvSpPr>
      <xdr:spPr bwMode="auto">
        <a:xfrm>
          <a:off x="1973580" y="83896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67802</xdr:colOff>
      <xdr:row>52</xdr:row>
      <xdr:rowOff>21431</xdr:rowOff>
    </xdr:to>
    <xdr:sp macro="" textlink="">
      <xdr:nvSpPr>
        <xdr:cNvPr id="25" name="Text Box 1">
          <a:extLst>
            <a:ext uri="{FF2B5EF4-FFF2-40B4-BE49-F238E27FC236}">
              <a16:creationId xmlns:a16="http://schemas.microsoft.com/office/drawing/2014/main" id="{0CCDD0A1-E8AA-6A99-DBED-CBC305906188}"/>
            </a:ext>
          </a:extLst>
        </xdr:cNvPr>
        <xdr:cNvSpPr txBox="1">
          <a:spLocks noChangeArrowheads="1"/>
        </xdr:cNvSpPr>
      </xdr:nvSpPr>
      <xdr:spPr bwMode="auto">
        <a:xfrm>
          <a:off x="1973580" y="83896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67802</xdr:colOff>
      <xdr:row>52</xdr:row>
      <xdr:rowOff>21431</xdr:rowOff>
    </xdr:to>
    <xdr:sp macro="" textlink="">
      <xdr:nvSpPr>
        <xdr:cNvPr id="26" name="Text Box 1">
          <a:extLst>
            <a:ext uri="{FF2B5EF4-FFF2-40B4-BE49-F238E27FC236}">
              <a16:creationId xmlns:a16="http://schemas.microsoft.com/office/drawing/2014/main" id="{436C82FD-7F6F-BB84-474D-F64413E81C30}"/>
            </a:ext>
          </a:extLst>
        </xdr:cNvPr>
        <xdr:cNvSpPr txBox="1">
          <a:spLocks noChangeArrowheads="1"/>
        </xdr:cNvSpPr>
      </xdr:nvSpPr>
      <xdr:spPr bwMode="auto">
        <a:xfrm>
          <a:off x="1973580" y="83896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67802</xdr:colOff>
      <xdr:row>52</xdr:row>
      <xdr:rowOff>21431</xdr:rowOff>
    </xdr:to>
    <xdr:sp macro="" textlink="">
      <xdr:nvSpPr>
        <xdr:cNvPr id="27" name="Text Box 1">
          <a:extLst>
            <a:ext uri="{FF2B5EF4-FFF2-40B4-BE49-F238E27FC236}">
              <a16:creationId xmlns:a16="http://schemas.microsoft.com/office/drawing/2014/main" id="{A6259BEB-65E0-8995-46ED-CC1EAD6426A6}"/>
            </a:ext>
          </a:extLst>
        </xdr:cNvPr>
        <xdr:cNvSpPr txBox="1">
          <a:spLocks noChangeArrowheads="1"/>
        </xdr:cNvSpPr>
      </xdr:nvSpPr>
      <xdr:spPr bwMode="auto">
        <a:xfrm>
          <a:off x="1973580" y="83896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67802</xdr:colOff>
      <xdr:row>52</xdr:row>
      <xdr:rowOff>21431</xdr:rowOff>
    </xdr:to>
    <xdr:sp macro="" textlink="">
      <xdr:nvSpPr>
        <xdr:cNvPr id="28" name="Text Box 1">
          <a:extLst>
            <a:ext uri="{FF2B5EF4-FFF2-40B4-BE49-F238E27FC236}">
              <a16:creationId xmlns:a16="http://schemas.microsoft.com/office/drawing/2014/main" id="{E1CC9B17-8147-021D-5048-6062161C444C}"/>
            </a:ext>
          </a:extLst>
        </xdr:cNvPr>
        <xdr:cNvSpPr txBox="1">
          <a:spLocks noChangeArrowheads="1"/>
        </xdr:cNvSpPr>
      </xdr:nvSpPr>
      <xdr:spPr bwMode="auto">
        <a:xfrm>
          <a:off x="1973580" y="83896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67802</xdr:colOff>
      <xdr:row>52</xdr:row>
      <xdr:rowOff>21431</xdr:rowOff>
    </xdr:to>
    <xdr:sp macro="" textlink="">
      <xdr:nvSpPr>
        <xdr:cNvPr id="29" name="Text Box 1">
          <a:extLst>
            <a:ext uri="{FF2B5EF4-FFF2-40B4-BE49-F238E27FC236}">
              <a16:creationId xmlns:a16="http://schemas.microsoft.com/office/drawing/2014/main" id="{8720EF5E-AF0C-D95C-1045-1FE374E42509}"/>
            </a:ext>
          </a:extLst>
        </xdr:cNvPr>
        <xdr:cNvSpPr txBox="1">
          <a:spLocks noChangeArrowheads="1"/>
        </xdr:cNvSpPr>
      </xdr:nvSpPr>
      <xdr:spPr bwMode="auto">
        <a:xfrm>
          <a:off x="1973580" y="83896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67802</xdr:colOff>
      <xdr:row>52</xdr:row>
      <xdr:rowOff>21431</xdr:rowOff>
    </xdr:to>
    <xdr:sp macro="" textlink="">
      <xdr:nvSpPr>
        <xdr:cNvPr id="30" name="Text Box 1">
          <a:extLst>
            <a:ext uri="{FF2B5EF4-FFF2-40B4-BE49-F238E27FC236}">
              <a16:creationId xmlns:a16="http://schemas.microsoft.com/office/drawing/2014/main" id="{59228F19-4AAB-093A-A859-192CDC025BD0}"/>
            </a:ext>
          </a:extLst>
        </xdr:cNvPr>
        <xdr:cNvSpPr txBox="1">
          <a:spLocks noChangeArrowheads="1"/>
        </xdr:cNvSpPr>
      </xdr:nvSpPr>
      <xdr:spPr bwMode="auto">
        <a:xfrm>
          <a:off x="1973580" y="83896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67802</xdr:colOff>
      <xdr:row>52</xdr:row>
      <xdr:rowOff>21431</xdr:rowOff>
    </xdr:to>
    <xdr:sp macro="" textlink="">
      <xdr:nvSpPr>
        <xdr:cNvPr id="31" name="Text Box 1">
          <a:extLst>
            <a:ext uri="{FF2B5EF4-FFF2-40B4-BE49-F238E27FC236}">
              <a16:creationId xmlns:a16="http://schemas.microsoft.com/office/drawing/2014/main" id="{B2777CB1-2766-EBC8-7855-1DDD52298721}"/>
            </a:ext>
          </a:extLst>
        </xdr:cNvPr>
        <xdr:cNvSpPr txBox="1">
          <a:spLocks noChangeArrowheads="1"/>
        </xdr:cNvSpPr>
      </xdr:nvSpPr>
      <xdr:spPr bwMode="auto">
        <a:xfrm>
          <a:off x="1973580" y="83896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67802</xdr:colOff>
      <xdr:row>52</xdr:row>
      <xdr:rowOff>21431</xdr:rowOff>
    </xdr:to>
    <xdr:sp macro="" textlink="">
      <xdr:nvSpPr>
        <xdr:cNvPr id="32" name="Text Box 1">
          <a:extLst>
            <a:ext uri="{FF2B5EF4-FFF2-40B4-BE49-F238E27FC236}">
              <a16:creationId xmlns:a16="http://schemas.microsoft.com/office/drawing/2014/main" id="{A92CAF14-30ED-750A-64CF-61874DD9AD67}"/>
            </a:ext>
          </a:extLst>
        </xdr:cNvPr>
        <xdr:cNvSpPr txBox="1">
          <a:spLocks noChangeArrowheads="1"/>
        </xdr:cNvSpPr>
      </xdr:nvSpPr>
      <xdr:spPr bwMode="auto">
        <a:xfrm>
          <a:off x="1973580" y="83896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67802</xdr:colOff>
      <xdr:row>52</xdr:row>
      <xdr:rowOff>21431</xdr:rowOff>
    </xdr:to>
    <xdr:sp macro="" textlink="">
      <xdr:nvSpPr>
        <xdr:cNvPr id="33" name="Text Box 1">
          <a:extLst>
            <a:ext uri="{FF2B5EF4-FFF2-40B4-BE49-F238E27FC236}">
              <a16:creationId xmlns:a16="http://schemas.microsoft.com/office/drawing/2014/main" id="{626C7732-2335-BBDA-86B3-0D3C1CAF29EF}"/>
            </a:ext>
          </a:extLst>
        </xdr:cNvPr>
        <xdr:cNvSpPr txBox="1">
          <a:spLocks noChangeArrowheads="1"/>
        </xdr:cNvSpPr>
      </xdr:nvSpPr>
      <xdr:spPr bwMode="auto">
        <a:xfrm>
          <a:off x="1973580" y="83896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67802</xdr:colOff>
      <xdr:row>52</xdr:row>
      <xdr:rowOff>21431</xdr:rowOff>
    </xdr:to>
    <xdr:sp macro="" textlink="">
      <xdr:nvSpPr>
        <xdr:cNvPr id="34" name="Text Box 1">
          <a:extLst>
            <a:ext uri="{FF2B5EF4-FFF2-40B4-BE49-F238E27FC236}">
              <a16:creationId xmlns:a16="http://schemas.microsoft.com/office/drawing/2014/main" id="{8E36B730-2DEC-576D-4B51-50D2D461E123}"/>
            </a:ext>
          </a:extLst>
        </xdr:cNvPr>
        <xdr:cNvSpPr txBox="1">
          <a:spLocks noChangeArrowheads="1"/>
        </xdr:cNvSpPr>
      </xdr:nvSpPr>
      <xdr:spPr bwMode="auto">
        <a:xfrm>
          <a:off x="1973580" y="83896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55856</xdr:colOff>
      <xdr:row>52</xdr:row>
      <xdr:rowOff>21431</xdr:rowOff>
    </xdr:to>
    <xdr:sp macro="" textlink="">
      <xdr:nvSpPr>
        <xdr:cNvPr id="35" name="Text Box 1">
          <a:extLst>
            <a:ext uri="{FF2B5EF4-FFF2-40B4-BE49-F238E27FC236}">
              <a16:creationId xmlns:a16="http://schemas.microsoft.com/office/drawing/2014/main" id="{204799B0-2433-3F56-B804-5050798D8A4F}"/>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55856</xdr:colOff>
      <xdr:row>52</xdr:row>
      <xdr:rowOff>21431</xdr:rowOff>
    </xdr:to>
    <xdr:sp macro="" textlink="">
      <xdr:nvSpPr>
        <xdr:cNvPr id="36" name="Text Box 1">
          <a:extLst>
            <a:ext uri="{FF2B5EF4-FFF2-40B4-BE49-F238E27FC236}">
              <a16:creationId xmlns:a16="http://schemas.microsoft.com/office/drawing/2014/main" id="{6C550D02-5526-DD83-97E3-936A40FA73E5}"/>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55856</xdr:colOff>
      <xdr:row>52</xdr:row>
      <xdr:rowOff>21431</xdr:rowOff>
    </xdr:to>
    <xdr:sp macro="" textlink="">
      <xdr:nvSpPr>
        <xdr:cNvPr id="37" name="Text Box 1">
          <a:extLst>
            <a:ext uri="{FF2B5EF4-FFF2-40B4-BE49-F238E27FC236}">
              <a16:creationId xmlns:a16="http://schemas.microsoft.com/office/drawing/2014/main" id="{5B8F405F-4E33-FCFF-9078-A3D870DDA4C7}"/>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55856</xdr:colOff>
      <xdr:row>52</xdr:row>
      <xdr:rowOff>21431</xdr:rowOff>
    </xdr:to>
    <xdr:sp macro="" textlink="">
      <xdr:nvSpPr>
        <xdr:cNvPr id="38" name="Text Box 1">
          <a:extLst>
            <a:ext uri="{FF2B5EF4-FFF2-40B4-BE49-F238E27FC236}">
              <a16:creationId xmlns:a16="http://schemas.microsoft.com/office/drawing/2014/main" id="{2F4DEB03-6733-F101-FDA8-7A061B5507B8}"/>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55856</xdr:colOff>
      <xdr:row>52</xdr:row>
      <xdr:rowOff>21431</xdr:rowOff>
    </xdr:to>
    <xdr:sp macro="" textlink="">
      <xdr:nvSpPr>
        <xdr:cNvPr id="39" name="Text Box 1">
          <a:extLst>
            <a:ext uri="{FF2B5EF4-FFF2-40B4-BE49-F238E27FC236}">
              <a16:creationId xmlns:a16="http://schemas.microsoft.com/office/drawing/2014/main" id="{5A534486-2C0B-DAA1-6D2E-6EFAEA84679D}"/>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55856</xdr:colOff>
      <xdr:row>52</xdr:row>
      <xdr:rowOff>21431</xdr:rowOff>
    </xdr:to>
    <xdr:sp macro="" textlink="">
      <xdr:nvSpPr>
        <xdr:cNvPr id="40" name="Text Box 1">
          <a:extLst>
            <a:ext uri="{FF2B5EF4-FFF2-40B4-BE49-F238E27FC236}">
              <a16:creationId xmlns:a16="http://schemas.microsoft.com/office/drawing/2014/main" id="{57B3D949-073F-B054-4841-3ABC8D4EA352}"/>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55856</xdr:colOff>
      <xdr:row>52</xdr:row>
      <xdr:rowOff>21431</xdr:rowOff>
    </xdr:to>
    <xdr:sp macro="" textlink="">
      <xdr:nvSpPr>
        <xdr:cNvPr id="41" name="Text Box 1">
          <a:extLst>
            <a:ext uri="{FF2B5EF4-FFF2-40B4-BE49-F238E27FC236}">
              <a16:creationId xmlns:a16="http://schemas.microsoft.com/office/drawing/2014/main" id="{3A58F0AC-1878-075E-A976-1489027691A5}"/>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55856</xdr:colOff>
      <xdr:row>52</xdr:row>
      <xdr:rowOff>21431</xdr:rowOff>
    </xdr:to>
    <xdr:sp macro="" textlink="">
      <xdr:nvSpPr>
        <xdr:cNvPr id="42" name="Text Box 1">
          <a:extLst>
            <a:ext uri="{FF2B5EF4-FFF2-40B4-BE49-F238E27FC236}">
              <a16:creationId xmlns:a16="http://schemas.microsoft.com/office/drawing/2014/main" id="{BDF60D22-D7F3-3E6E-82EB-31B52B4A2A76}"/>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55856</xdr:colOff>
      <xdr:row>52</xdr:row>
      <xdr:rowOff>21431</xdr:rowOff>
    </xdr:to>
    <xdr:sp macro="" textlink="">
      <xdr:nvSpPr>
        <xdr:cNvPr id="43" name="Text Box 1">
          <a:extLst>
            <a:ext uri="{FF2B5EF4-FFF2-40B4-BE49-F238E27FC236}">
              <a16:creationId xmlns:a16="http://schemas.microsoft.com/office/drawing/2014/main" id="{C15F0027-2DE5-E5C0-C9F0-A3535904E3A5}"/>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55856</xdr:colOff>
      <xdr:row>52</xdr:row>
      <xdr:rowOff>21431</xdr:rowOff>
    </xdr:to>
    <xdr:sp macro="" textlink="">
      <xdr:nvSpPr>
        <xdr:cNvPr id="44" name="Text Box 1">
          <a:extLst>
            <a:ext uri="{FF2B5EF4-FFF2-40B4-BE49-F238E27FC236}">
              <a16:creationId xmlns:a16="http://schemas.microsoft.com/office/drawing/2014/main" id="{924124F8-9247-B109-0F08-ACB8F36008A0}"/>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55856</xdr:colOff>
      <xdr:row>52</xdr:row>
      <xdr:rowOff>21431</xdr:rowOff>
    </xdr:to>
    <xdr:sp macro="" textlink="">
      <xdr:nvSpPr>
        <xdr:cNvPr id="45" name="Text Box 1">
          <a:extLst>
            <a:ext uri="{FF2B5EF4-FFF2-40B4-BE49-F238E27FC236}">
              <a16:creationId xmlns:a16="http://schemas.microsoft.com/office/drawing/2014/main" id="{A82532CA-9D77-EB03-06EE-C272E75A8D35}"/>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22</xdr:col>
      <xdr:colOff>56766</xdr:colOff>
      <xdr:row>29</xdr:row>
      <xdr:rowOff>39565</xdr:rowOff>
    </xdr:from>
    <xdr:to>
      <xdr:col>22</xdr:col>
      <xdr:colOff>140459</xdr:colOff>
      <xdr:row>36</xdr:row>
      <xdr:rowOff>97817</xdr:rowOff>
    </xdr:to>
    <xdr:sp macro="" textlink="">
      <xdr:nvSpPr>
        <xdr:cNvPr id="46" name="右中かっこ 45">
          <a:extLst>
            <a:ext uri="{FF2B5EF4-FFF2-40B4-BE49-F238E27FC236}">
              <a16:creationId xmlns:a16="http://schemas.microsoft.com/office/drawing/2014/main" id="{DF73BFFE-578E-9E4D-E45C-D3D36E1DB602}"/>
            </a:ext>
          </a:extLst>
        </xdr:cNvPr>
        <xdr:cNvSpPr/>
      </xdr:nvSpPr>
      <xdr:spPr>
        <a:xfrm>
          <a:off x="7817827" y="4878265"/>
          <a:ext cx="124557" cy="121407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52977</xdr:colOff>
      <xdr:row>61</xdr:row>
      <xdr:rowOff>19050</xdr:rowOff>
    </xdr:from>
    <xdr:to>
      <xdr:col>21</xdr:col>
      <xdr:colOff>192419</xdr:colOff>
      <xdr:row>68</xdr:row>
      <xdr:rowOff>12704</xdr:rowOff>
    </xdr:to>
    <xdr:sp macro="" textlink="">
      <xdr:nvSpPr>
        <xdr:cNvPr id="3" name="右中かっこ 2">
          <a:extLst>
            <a:ext uri="{FF2B5EF4-FFF2-40B4-BE49-F238E27FC236}">
              <a16:creationId xmlns:a16="http://schemas.microsoft.com/office/drawing/2014/main" id="{ED754F0A-5711-BDBB-5B87-EAF5D3F42154}"/>
            </a:ext>
          </a:extLst>
        </xdr:cNvPr>
        <xdr:cNvSpPr/>
      </xdr:nvSpPr>
      <xdr:spPr>
        <a:xfrm>
          <a:off x="7505700" y="22621875"/>
          <a:ext cx="219075" cy="2447925"/>
        </a:xfrm>
        <a:prstGeom prst="rightBrace">
          <a:avLst>
            <a:gd name="adj1" fmla="val 4629"/>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57</xdr:row>
      <xdr:rowOff>109310</xdr:rowOff>
    </xdr:from>
    <xdr:to>
      <xdr:col>7</xdr:col>
      <xdr:colOff>58341</xdr:colOff>
      <xdr:row>58</xdr:row>
      <xdr:rowOff>25747</xdr:rowOff>
    </xdr:to>
    <xdr:sp macro="" textlink="">
      <xdr:nvSpPr>
        <xdr:cNvPr id="2" name="Text Box 1">
          <a:extLst>
            <a:ext uri="{FF2B5EF4-FFF2-40B4-BE49-F238E27FC236}">
              <a16:creationId xmlns:a16="http://schemas.microsoft.com/office/drawing/2014/main" id="{D58EBB9B-B835-B7E3-3CB1-8104A4C1149D}"/>
            </a:ext>
          </a:extLst>
        </xdr:cNvPr>
        <xdr:cNvSpPr txBox="1">
          <a:spLocks noChangeArrowheads="1"/>
        </xdr:cNvSpPr>
      </xdr:nvSpPr>
      <xdr:spPr bwMode="auto">
        <a:xfrm>
          <a:off x="1973580" y="918972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100" b="0" i="0" strike="noStrike">
              <a:solidFill>
                <a:srgbClr val="000000"/>
              </a:solidFill>
              <a:latin typeface="ＭＳ Ｐゴシック"/>
              <a:ea typeface="ＭＳ Ｐゴシック"/>
            </a:rPr>
            <a:t>      </a:t>
          </a:r>
        </a:p>
        <a:p>
          <a:pPr algn="l" rtl="0">
            <a:lnSpc>
              <a:spcPts val="13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57</xdr:row>
      <xdr:rowOff>109310</xdr:rowOff>
    </xdr:from>
    <xdr:to>
      <xdr:col>7</xdr:col>
      <xdr:colOff>58341</xdr:colOff>
      <xdr:row>58</xdr:row>
      <xdr:rowOff>25747</xdr:rowOff>
    </xdr:to>
    <xdr:sp macro="" textlink="">
      <xdr:nvSpPr>
        <xdr:cNvPr id="3" name="Text Box 1">
          <a:extLst>
            <a:ext uri="{FF2B5EF4-FFF2-40B4-BE49-F238E27FC236}">
              <a16:creationId xmlns:a16="http://schemas.microsoft.com/office/drawing/2014/main" id="{86716955-BBDB-0136-89C7-3DA385B944D8}"/>
            </a:ext>
          </a:extLst>
        </xdr:cNvPr>
        <xdr:cNvSpPr txBox="1">
          <a:spLocks noChangeArrowheads="1"/>
        </xdr:cNvSpPr>
      </xdr:nvSpPr>
      <xdr:spPr bwMode="auto">
        <a:xfrm>
          <a:off x="1973580" y="918972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100" b="0" i="0" strike="noStrike">
              <a:solidFill>
                <a:srgbClr val="000000"/>
              </a:solidFill>
              <a:latin typeface="ＭＳ Ｐゴシック"/>
              <a:ea typeface="ＭＳ Ｐゴシック"/>
            </a:rPr>
            <a:t>      </a:t>
          </a:r>
        </a:p>
        <a:p>
          <a:pPr algn="l" rtl="0">
            <a:lnSpc>
              <a:spcPts val="13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57</xdr:row>
      <xdr:rowOff>109310</xdr:rowOff>
    </xdr:from>
    <xdr:to>
      <xdr:col>7</xdr:col>
      <xdr:colOff>58341</xdr:colOff>
      <xdr:row>58</xdr:row>
      <xdr:rowOff>25747</xdr:rowOff>
    </xdr:to>
    <xdr:sp macro="" textlink="">
      <xdr:nvSpPr>
        <xdr:cNvPr id="4" name="Text Box 1">
          <a:extLst>
            <a:ext uri="{FF2B5EF4-FFF2-40B4-BE49-F238E27FC236}">
              <a16:creationId xmlns:a16="http://schemas.microsoft.com/office/drawing/2014/main" id="{CA64316D-C431-2F07-7421-FF0CF614C1BD}"/>
            </a:ext>
          </a:extLst>
        </xdr:cNvPr>
        <xdr:cNvSpPr txBox="1">
          <a:spLocks noChangeArrowheads="1"/>
        </xdr:cNvSpPr>
      </xdr:nvSpPr>
      <xdr:spPr bwMode="auto">
        <a:xfrm>
          <a:off x="1973580" y="918972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100" b="0" i="0" strike="noStrike">
              <a:solidFill>
                <a:srgbClr val="000000"/>
              </a:solidFill>
              <a:latin typeface="ＭＳ Ｐゴシック"/>
              <a:ea typeface="ＭＳ Ｐゴシック"/>
            </a:rPr>
            <a:t>      </a:t>
          </a:r>
        </a:p>
        <a:p>
          <a:pPr algn="l" rtl="0">
            <a:lnSpc>
              <a:spcPts val="13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57</xdr:row>
      <xdr:rowOff>109310</xdr:rowOff>
    </xdr:from>
    <xdr:to>
      <xdr:col>7</xdr:col>
      <xdr:colOff>58341</xdr:colOff>
      <xdr:row>58</xdr:row>
      <xdr:rowOff>25747</xdr:rowOff>
    </xdr:to>
    <xdr:sp macro="" textlink="">
      <xdr:nvSpPr>
        <xdr:cNvPr id="5" name="Text Box 1">
          <a:extLst>
            <a:ext uri="{FF2B5EF4-FFF2-40B4-BE49-F238E27FC236}">
              <a16:creationId xmlns:a16="http://schemas.microsoft.com/office/drawing/2014/main" id="{8F2A740B-A9B9-5427-00FF-6A5A3D195EDD}"/>
            </a:ext>
          </a:extLst>
        </xdr:cNvPr>
        <xdr:cNvSpPr txBox="1">
          <a:spLocks noChangeArrowheads="1"/>
        </xdr:cNvSpPr>
      </xdr:nvSpPr>
      <xdr:spPr bwMode="auto">
        <a:xfrm>
          <a:off x="1973580" y="918972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100" b="0" i="0" strike="noStrike">
              <a:solidFill>
                <a:srgbClr val="000000"/>
              </a:solidFill>
              <a:latin typeface="ＭＳ Ｐゴシック"/>
              <a:ea typeface="ＭＳ Ｐゴシック"/>
            </a:rPr>
            <a:t>      </a:t>
          </a:r>
        </a:p>
        <a:p>
          <a:pPr algn="l" rtl="0">
            <a:lnSpc>
              <a:spcPts val="13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57</xdr:row>
      <xdr:rowOff>109310</xdr:rowOff>
    </xdr:from>
    <xdr:to>
      <xdr:col>7</xdr:col>
      <xdr:colOff>58341</xdr:colOff>
      <xdr:row>58</xdr:row>
      <xdr:rowOff>25747</xdr:rowOff>
    </xdr:to>
    <xdr:sp macro="" textlink="">
      <xdr:nvSpPr>
        <xdr:cNvPr id="6" name="Text Box 1">
          <a:extLst>
            <a:ext uri="{FF2B5EF4-FFF2-40B4-BE49-F238E27FC236}">
              <a16:creationId xmlns:a16="http://schemas.microsoft.com/office/drawing/2014/main" id="{267D54FC-30A8-7722-B61B-6D5241E348AE}"/>
            </a:ext>
          </a:extLst>
        </xdr:cNvPr>
        <xdr:cNvSpPr txBox="1">
          <a:spLocks noChangeArrowheads="1"/>
        </xdr:cNvSpPr>
      </xdr:nvSpPr>
      <xdr:spPr bwMode="auto">
        <a:xfrm>
          <a:off x="1973580" y="918972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100" b="0" i="0" strike="noStrike">
              <a:solidFill>
                <a:srgbClr val="000000"/>
              </a:solidFill>
              <a:latin typeface="ＭＳ Ｐゴシック"/>
              <a:ea typeface="ＭＳ Ｐゴシック"/>
            </a:rPr>
            <a:t>      </a:t>
          </a:r>
        </a:p>
        <a:p>
          <a:pPr algn="l" rtl="0">
            <a:lnSpc>
              <a:spcPts val="13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57</xdr:row>
      <xdr:rowOff>109310</xdr:rowOff>
    </xdr:from>
    <xdr:to>
      <xdr:col>7</xdr:col>
      <xdr:colOff>58341</xdr:colOff>
      <xdr:row>58</xdr:row>
      <xdr:rowOff>25747</xdr:rowOff>
    </xdr:to>
    <xdr:sp macro="" textlink="">
      <xdr:nvSpPr>
        <xdr:cNvPr id="7" name="Text Box 1">
          <a:extLst>
            <a:ext uri="{FF2B5EF4-FFF2-40B4-BE49-F238E27FC236}">
              <a16:creationId xmlns:a16="http://schemas.microsoft.com/office/drawing/2014/main" id="{2877C0E3-E37E-D57B-1908-D86285914B4D}"/>
            </a:ext>
          </a:extLst>
        </xdr:cNvPr>
        <xdr:cNvSpPr txBox="1">
          <a:spLocks noChangeArrowheads="1"/>
        </xdr:cNvSpPr>
      </xdr:nvSpPr>
      <xdr:spPr bwMode="auto">
        <a:xfrm>
          <a:off x="1973580" y="918972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100" b="0" i="0" strike="noStrike">
              <a:solidFill>
                <a:srgbClr val="000000"/>
              </a:solidFill>
              <a:latin typeface="ＭＳ Ｐゴシック"/>
              <a:ea typeface="ＭＳ Ｐゴシック"/>
            </a:rPr>
            <a:t>      </a:t>
          </a:r>
        </a:p>
        <a:p>
          <a:pPr algn="l" rtl="0">
            <a:lnSpc>
              <a:spcPts val="13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57</xdr:row>
      <xdr:rowOff>109310</xdr:rowOff>
    </xdr:from>
    <xdr:to>
      <xdr:col>7</xdr:col>
      <xdr:colOff>58341</xdr:colOff>
      <xdr:row>58</xdr:row>
      <xdr:rowOff>25747</xdr:rowOff>
    </xdr:to>
    <xdr:sp macro="" textlink="">
      <xdr:nvSpPr>
        <xdr:cNvPr id="8" name="Text Box 1">
          <a:extLst>
            <a:ext uri="{FF2B5EF4-FFF2-40B4-BE49-F238E27FC236}">
              <a16:creationId xmlns:a16="http://schemas.microsoft.com/office/drawing/2014/main" id="{53C36AA8-9B37-02E8-DE5C-BD02B6ACCF67}"/>
            </a:ext>
          </a:extLst>
        </xdr:cNvPr>
        <xdr:cNvSpPr txBox="1">
          <a:spLocks noChangeArrowheads="1"/>
        </xdr:cNvSpPr>
      </xdr:nvSpPr>
      <xdr:spPr bwMode="auto">
        <a:xfrm>
          <a:off x="1973580" y="918972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100" b="0" i="0" strike="noStrike">
              <a:solidFill>
                <a:srgbClr val="000000"/>
              </a:solidFill>
              <a:latin typeface="ＭＳ Ｐゴシック"/>
              <a:ea typeface="ＭＳ Ｐゴシック"/>
            </a:rPr>
            <a:t>      </a:t>
          </a:r>
        </a:p>
        <a:p>
          <a:pPr algn="l" rtl="0">
            <a:lnSpc>
              <a:spcPts val="13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57</xdr:row>
      <xdr:rowOff>109310</xdr:rowOff>
    </xdr:from>
    <xdr:to>
      <xdr:col>7</xdr:col>
      <xdr:colOff>58341</xdr:colOff>
      <xdr:row>58</xdr:row>
      <xdr:rowOff>25747</xdr:rowOff>
    </xdr:to>
    <xdr:sp macro="" textlink="">
      <xdr:nvSpPr>
        <xdr:cNvPr id="9" name="Text Box 1">
          <a:extLst>
            <a:ext uri="{FF2B5EF4-FFF2-40B4-BE49-F238E27FC236}">
              <a16:creationId xmlns:a16="http://schemas.microsoft.com/office/drawing/2014/main" id="{129050FF-B780-CBE1-A489-13D0D9F4A0E8}"/>
            </a:ext>
          </a:extLst>
        </xdr:cNvPr>
        <xdr:cNvSpPr txBox="1">
          <a:spLocks noChangeArrowheads="1"/>
        </xdr:cNvSpPr>
      </xdr:nvSpPr>
      <xdr:spPr bwMode="auto">
        <a:xfrm>
          <a:off x="1973580" y="918972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100" b="0" i="0" strike="noStrike">
              <a:solidFill>
                <a:srgbClr val="000000"/>
              </a:solidFill>
              <a:latin typeface="ＭＳ Ｐゴシック"/>
              <a:ea typeface="ＭＳ Ｐゴシック"/>
            </a:rPr>
            <a:t>      </a:t>
          </a:r>
        </a:p>
        <a:p>
          <a:pPr algn="l" rtl="0">
            <a:lnSpc>
              <a:spcPts val="13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57</xdr:row>
      <xdr:rowOff>109310</xdr:rowOff>
    </xdr:from>
    <xdr:to>
      <xdr:col>7</xdr:col>
      <xdr:colOff>58341</xdr:colOff>
      <xdr:row>58</xdr:row>
      <xdr:rowOff>25747</xdr:rowOff>
    </xdr:to>
    <xdr:sp macro="" textlink="">
      <xdr:nvSpPr>
        <xdr:cNvPr id="10" name="Text Box 1">
          <a:extLst>
            <a:ext uri="{FF2B5EF4-FFF2-40B4-BE49-F238E27FC236}">
              <a16:creationId xmlns:a16="http://schemas.microsoft.com/office/drawing/2014/main" id="{505A2AAA-D226-33CB-BC47-5E2563EF5FCD}"/>
            </a:ext>
          </a:extLst>
        </xdr:cNvPr>
        <xdr:cNvSpPr txBox="1">
          <a:spLocks noChangeArrowheads="1"/>
        </xdr:cNvSpPr>
      </xdr:nvSpPr>
      <xdr:spPr bwMode="auto">
        <a:xfrm>
          <a:off x="1973580" y="918972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100" b="0" i="0" strike="noStrike">
              <a:solidFill>
                <a:srgbClr val="000000"/>
              </a:solidFill>
              <a:latin typeface="ＭＳ Ｐゴシック"/>
              <a:ea typeface="ＭＳ Ｐゴシック"/>
            </a:rPr>
            <a:t>      </a:t>
          </a:r>
        </a:p>
        <a:p>
          <a:pPr algn="l" rtl="0">
            <a:lnSpc>
              <a:spcPts val="13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57</xdr:row>
      <xdr:rowOff>109310</xdr:rowOff>
    </xdr:from>
    <xdr:to>
      <xdr:col>7</xdr:col>
      <xdr:colOff>58341</xdr:colOff>
      <xdr:row>58</xdr:row>
      <xdr:rowOff>25747</xdr:rowOff>
    </xdr:to>
    <xdr:sp macro="" textlink="">
      <xdr:nvSpPr>
        <xdr:cNvPr id="11" name="Text Box 1">
          <a:extLst>
            <a:ext uri="{FF2B5EF4-FFF2-40B4-BE49-F238E27FC236}">
              <a16:creationId xmlns:a16="http://schemas.microsoft.com/office/drawing/2014/main" id="{D72C23B4-970D-E8E9-8674-A9641FC4A6C3}"/>
            </a:ext>
          </a:extLst>
        </xdr:cNvPr>
        <xdr:cNvSpPr txBox="1">
          <a:spLocks noChangeArrowheads="1"/>
        </xdr:cNvSpPr>
      </xdr:nvSpPr>
      <xdr:spPr bwMode="auto">
        <a:xfrm>
          <a:off x="1973580" y="918972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100" b="0" i="0" strike="noStrike">
              <a:solidFill>
                <a:srgbClr val="000000"/>
              </a:solidFill>
              <a:latin typeface="ＭＳ Ｐゴシック"/>
              <a:ea typeface="ＭＳ Ｐゴシック"/>
            </a:rPr>
            <a:t>      </a:t>
          </a:r>
        </a:p>
        <a:p>
          <a:pPr algn="l" rtl="0">
            <a:lnSpc>
              <a:spcPts val="13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57</xdr:row>
      <xdr:rowOff>109310</xdr:rowOff>
    </xdr:from>
    <xdr:to>
      <xdr:col>7</xdr:col>
      <xdr:colOff>58341</xdr:colOff>
      <xdr:row>58</xdr:row>
      <xdr:rowOff>25747</xdr:rowOff>
    </xdr:to>
    <xdr:sp macro="" textlink="">
      <xdr:nvSpPr>
        <xdr:cNvPr id="12" name="Text Box 1">
          <a:extLst>
            <a:ext uri="{FF2B5EF4-FFF2-40B4-BE49-F238E27FC236}">
              <a16:creationId xmlns:a16="http://schemas.microsoft.com/office/drawing/2014/main" id="{1C912247-E02B-B6FD-FE00-0D76EA32B060}"/>
            </a:ext>
          </a:extLst>
        </xdr:cNvPr>
        <xdr:cNvSpPr txBox="1">
          <a:spLocks noChangeArrowheads="1"/>
        </xdr:cNvSpPr>
      </xdr:nvSpPr>
      <xdr:spPr bwMode="auto">
        <a:xfrm>
          <a:off x="1973580" y="9189720"/>
          <a:ext cx="115494" cy="1905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100" b="0" i="0" strike="noStrike">
              <a:solidFill>
                <a:srgbClr val="000000"/>
              </a:solidFill>
              <a:latin typeface="ＭＳ Ｐゴシック"/>
              <a:ea typeface="ＭＳ Ｐゴシック"/>
            </a:rPr>
            <a:t>      </a:t>
          </a:r>
        </a:p>
        <a:p>
          <a:pPr algn="l" rtl="0">
            <a:lnSpc>
              <a:spcPts val="13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58341</xdr:colOff>
      <xdr:row>52</xdr:row>
      <xdr:rowOff>21431</xdr:rowOff>
    </xdr:to>
    <xdr:sp macro="" textlink="">
      <xdr:nvSpPr>
        <xdr:cNvPr id="13" name="Text Box 1">
          <a:extLst>
            <a:ext uri="{FF2B5EF4-FFF2-40B4-BE49-F238E27FC236}">
              <a16:creationId xmlns:a16="http://schemas.microsoft.com/office/drawing/2014/main" id="{2D34CCEB-F2C0-1DB3-726F-FBEFA1DCD2FD}"/>
            </a:ext>
          </a:extLst>
        </xdr:cNvPr>
        <xdr:cNvSpPr txBox="1">
          <a:spLocks noChangeArrowheads="1"/>
        </xdr:cNvSpPr>
      </xdr:nvSpPr>
      <xdr:spPr bwMode="auto">
        <a:xfrm>
          <a:off x="1973580" y="822960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58341</xdr:colOff>
      <xdr:row>52</xdr:row>
      <xdr:rowOff>21431</xdr:rowOff>
    </xdr:to>
    <xdr:sp macro="" textlink="">
      <xdr:nvSpPr>
        <xdr:cNvPr id="14" name="Text Box 1">
          <a:extLst>
            <a:ext uri="{FF2B5EF4-FFF2-40B4-BE49-F238E27FC236}">
              <a16:creationId xmlns:a16="http://schemas.microsoft.com/office/drawing/2014/main" id="{D91F9473-8FB2-BCA0-E2BA-585F388F36B3}"/>
            </a:ext>
          </a:extLst>
        </xdr:cNvPr>
        <xdr:cNvSpPr txBox="1">
          <a:spLocks noChangeArrowheads="1"/>
        </xdr:cNvSpPr>
      </xdr:nvSpPr>
      <xdr:spPr bwMode="auto">
        <a:xfrm>
          <a:off x="1973580" y="822960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58341</xdr:colOff>
      <xdr:row>52</xdr:row>
      <xdr:rowOff>21431</xdr:rowOff>
    </xdr:to>
    <xdr:sp macro="" textlink="">
      <xdr:nvSpPr>
        <xdr:cNvPr id="15" name="Text Box 1">
          <a:extLst>
            <a:ext uri="{FF2B5EF4-FFF2-40B4-BE49-F238E27FC236}">
              <a16:creationId xmlns:a16="http://schemas.microsoft.com/office/drawing/2014/main" id="{46B6DD86-4685-0FF7-92C4-EA63F95C885A}"/>
            </a:ext>
          </a:extLst>
        </xdr:cNvPr>
        <xdr:cNvSpPr txBox="1">
          <a:spLocks noChangeArrowheads="1"/>
        </xdr:cNvSpPr>
      </xdr:nvSpPr>
      <xdr:spPr bwMode="auto">
        <a:xfrm>
          <a:off x="1973580" y="822960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58341</xdr:colOff>
      <xdr:row>52</xdr:row>
      <xdr:rowOff>21431</xdr:rowOff>
    </xdr:to>
    <xdr:sp macro="" textlink="">
      <xdr:nvSpPr>
        <xdr:cNvPr id="16" name="Text Box 1">
          <a:extLst>
            <a:ext uri="{FF2B5EF4-FFF2-40B4-BE49-F238E27FC236}">
              <a16:creationId xmlns:a16="http://schemas.microsoft.com/office/drawing/2014/main" id="{2F358A31-A568-E157-7435-B8D0E83C6B89}"/>
            </a:ext>
          </a:extLst>
        </xdr:cNvPr>
        <xdr:cNvSpPr txBox="1">
          <a:spLocks noChangeArrowheads="1"/>
        </xdr:cNvSpPr>
      </xdr:nvSpPr>
      <xdr:spPr bwMode="auto">
        <a:xfrm>
          <a:off x="1973580" y="822960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58341</xdr:colOff>
      <xdr:row>52</xdr:row>
      <xdr:rowOff>21431</xdr:rowOff>
    </xdr:to>
    <xdr:sp macro="" textlink="">
      <xdr:nvSpPr>
        <xdr:cNvPr id="17" name="Text Box 1">
          <a:extLst>
            <a:ext uri="{FF2B5EF4-FFF2-40B4-BE49-F238E27FC236}">
              <a16:creationId xmlns:a16="http://schemas.microsoft.com/office/drawing/2014/main" id="{C37E7413-52B1-73AE-19BF-D0AB05C4E3F6}"/>
            </a:ext>
          </a:extLst>
        </xdr:cNvPr>
        <xdr:cNvSpPr txBox="1">
          <a:spLocks noChangeArrowheads="1"/>
        </xdr:cNvSpPr>
      </xdr:nvSpPr>
      <xdr:spPr bwMode="auto">
        <a:xfrm>
          <a:off x="1973580" y="822960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58341</xdr:colOff>
      <xdr:row>52</xdr:row>
      <xdr:rowOff>21431</xdr:rowOff>
    </xdr:to>
    <xdr:sp macro="" textlink="">
      <xdr:nvSpPr>
        <xdr:cNvPr id="18" name="Text Box 1">
          <a:extLst>
            <a:ext uri="{FF2B5EF4-FFF2-40B4-BE49-F238E27FC236}">
              <a16:creationId xmlns:a16="http://schemas.microsoft.com/office/drawing/2014/main" id="{A6199CBE-5648-AFD2-9FE8-14A5AC48138B}"/>
            </a:ext>
          </a:extLst>
        </xdr:cNvPr>
        <xdr:cNvSpPr txBox="1">
          <a:spLocks noChangeArrowheads="1"/>
        </xdr:cNvSpPr>
      </xdr:nvSpPr>
      <xdr:spPr bwMode="auto">
        <a:xfrm>
          <a:off x="1973580" y="822960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58341</xdr:colOff>
      <xdr:row>52</xdr:row>
      <xdr:rowOff>21431</xdr:rowOff>
    </xdr:to>
    <xdr:sp macro="" textlink="">
      <xdr:nvSpPr>
        <xdr:cNvPr id="19" name="Text Box 1">
          <a:extLst>
            <a:ext uri="{FF2B5EF4-FFF2-40B4-BE49-F238E27FC236}">
              <a16:creationId xmlns:a16="http://schemas.microsoft.com/office/drawing/2014/main" id="{FA930D66-6DB2-40C6-6746-A37995257331}"/>
            </a:ext>
          </a:extLst>
        </xdr:cNvPr>
        <xdr:cNvSpPr txBox="1">
          <a:spLocks noChangeArrowheads="1"/>
        </xdr:cNvSpPr>
      </xdr:nvSpPr>
      <xdr:spPr bwMode="auto">
        <a:xfrm>
          <a:off x="1973580" y="822960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58341</xdr:colOff>
      <xdr:row>52</xdr:row>
      <xdr:rowOff>21431</xdr:rowOff>
    </xdr:to>
    <xdr:sp macro="" textlink="">
      <xdr:nvSpPr>
        <xdr:cNvPr id="20" name="Text Box 1">
          <a:extLst>
            <a:ext uri="{FF2B5EF4-FFF2-40B4-BE49-F238E27FC236}">
              <a16:creationId xmlns:a16="http://schemas.microsoft.com/office/drawing/2014/main" id="{AF1FD1B6-0C44-2092-C6E7-78E1593CB5B9}"/>
            </a:ext>
          </a:extLst>
        </xdr:cNvPr>
        <xdr:cNvSpPr txBox="1">
          <a:spLocks noChangeArrowheads="1"/>
        </xdr:cNvSpPr>
      </xdr:nvSpPr>
      <xdr:spPr bwMode="auto">
        <a:xfrm>
          <a:off x="1973580" y="822960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58341</xdr:colOff>
      <xdr:row>52</xdr:row>
      <xdr:rowOff>21431</xdr:rowOff>
    </xdr:to>
    <xdr:sp macro="" textlink="">
      <xdr:nvSpPr>
        <xdr:cNvPr id="21" name="Text Box 1">
          <a:extLst>
            <a:ext uri="{FF2B5EF4-FFF2-40B4-BE49-F238E27FC236}">
              <a16:creationId xmlns:a16="http://schemas.microsoft.com/office/drawing/2014/main" id="{EC4ACE67-5608-13DF-A18A-ABC1488E31AA}"/>
            </a:ext>
          </a:extLst>
        </xdr:cNvPr>
        <xdr:cNvSpPr txBox="1">
          <a:spLocks noChangeArrowheads="1"/>
        </xdr:cNvSpPr>
      </xdr:nvSpPr>
      <xdr:spPr bwMode="auto">
        <a:xfrm>
          <a:off x="1973580" y="822960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58341</xdr:colOff>
      <xdr:row>52</xdr:row>
      <xdr:rowOff>21431</xdr:rowOff>
    </xdr:to>
    <xdr:sp macro="" textlink="">
      <xdr:nvSpPr>
        <xdr:cNvPr id="22" name="Text Box 1">
          <a:extLst>
            <a:ext uri="{FF2B5EF4-FFF2-40B4-BE49-F238E27FC236}">
              <a16:creationId xmlns:a16="http://schemas.microsoft.com/office/drawing/2014/main" id="{0C3EE9CD-69FD-B515-00EA-191CDA602650}"/>
            </a:ext>
          </a:extLst>
        </xdr:cNvPr>
        <xdr:cNvSpPr txBox="1">
          <a:spLocks noChangeArrowheads="1"/>
        </xdr:cNvSpPr>
      </xdr:nvSpPr>
      <xdr:spPr bwMode="auto">
        <a:xfrm>
          <a:off x="1973580" y="822960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58341</xdr:colOff>
      <xdr:row>52</xdr:row>
      <xdr:rowOff>21431</xdr:rowOff>
    </xdr:to>
    <xdr:sp macro="" textlink="">
      <xdr:nvSpPr>
        <xdr:cNvPr id="23" name="Text Box 1">
          <a:extLst>
            <a:ext uri="{FF2B5EF4-FFF2-40B4-BE49-F238E27FC236}">
              <a16:creationId xmlns:a16="http://schemas.microsoft.com/office/drawing/2014/main" id="{FE1F8655-3A9A-DCC0-6742-B3BFED24B418}"/>
            </a:ext>
          </a:extLst>
        </xdr:cNvPr>
        <xdr:cNvSpPr txBox="1">
          <a:spLocks noChangeArrowheads="1"/>
        </xdr:cNvSpPr>
      </xdr:nvSpPr>
      <xdr:spPr bwMode="auto">
        <a:xfrm>
          <a:off x="1973580" y="822960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62105</xdr:colOff>
      <xdr:row>52</xdr:row>
      <xdr:rowOff>21431</xdr:rowOff>
    </xdr:to>
    <xdr:sp macro="" textlink="">
      <xdr:nvSpPr>
        <xdr:cNvPr id="24" name="Text Box 1">
          <a:extLst>
            <a:ext uri="{FF2B5EF4-FFF2-40B4-BE49-F238E27FC236}">
              <a16:creationId xmlns:a16="http://schemas.microsoft.com/office/drawing/2014/main" id="{188B9F9B-3E3A-F4D2-99C8-A4B3534B3E3F}"/>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62105</xdr:colOff>
      <xdr:row>52</xdr:row>
      <xdr:rowOff>21431</xdr:rowOff>
    </xdr:to>
    <xdr:sp macro="" textlink="">
      <xdr:nvSpPr>
        <xdr:cNvPr id="25" name="Text Box 1">
          <a:extLst>
            <a:ext uri="{FF2B5EF4-FFF2-40B4-BE49-F238E27FC236}">
              <a16:creationId xmlns:a16="http://schemas.microsoft.com/office/drawing/2014/main" id="{D061062F-89AD-F81C-D02B-32960A005612}"/>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62105</xdr:colOff>
      <xdr:row>52</xdr:row>
      <xdr:rowOff>21431</xdr:rowOff>
    </xdr:to>
    <xdr:sp macro="" textlink="">
      <xdr:nvSpPr>
        <xdr:cNvPr id="26" name="Text Box 1">
          <a:extLst>
            <a:ext uri="{FF2B5EF4-FFF2-40B4-BE49-F238E27FC236}">
              <a16:creationId xmlns:a16="http://schemas.microsoft.com/office/drawing/2014/main" id="{A5A07259-9D62-28A5-70F1-70BBB24549CE}"/>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62105</xdr:colOff>
      <xdr:row>52</xdr:row>
      <xdr:rowOff>21431</xdr:rowOff>
    </xdr:to>
    <xdr:sp macro="" textlink="">
      <xdr:nvSpPr>
        <xdr:cNvPr id="27" name="Text Box 1">
          <a:extLst>
            <a:ext uri="{FF2B5EF4-FFF2-40B4-BE49-F238E27FC236}">
              <a16:creationId xmlns:a16="http://schemas.microsoft.com/office/drawing/2014/main" id="{45AE3C0F-00F6-5BFF-EA1D-2BBB24F557A7}"/>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62105</xdr:colOff>
      <xdr:row>52</xdr:row>
      <xdr:rowOff>21431</xdr:rowOff>
    </xdr:to>
    <xdr:sp macro="" textlink="">
      <xdr:nvSpPr>
        <xdr:cNvPr id="28" name="Text Box 1">
          <a:extLst>
            <a:ext uri="{FF2B5EF4-FFF2-40B4-BE49-F238E27FC236}">
              <a16:creationId xmlns:a16="http://schemas.microsoft.com/office/drawing/2014/main" id="{D7C6FD57-6AA3-3E08-D38B-FCBEFA505896}"/>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62105</xdr:colOff>
      <xdr:row>52</xdr:row>
      <xdr:rowOff>21431</xdr:rowOff>
    </xdr:to>
    <xdr:sp macro="" textlink="">
      <xdr:nvSpPr>
        <xdr:cNvPr id="29" name="Text Box 1">
          <a:extLst>
            <a:ext uri="{FF2B5EF4-FFF2-40B4-BE49-F238E27FC236}">
              <a16:creationId xmlns:a16="http://schemas.microsoft.com/office/drawing/2014/main" id="{8A74386F-0AFC-F38A-C24D-FF3AE8760325}"/>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62105</xdr:colOff>
      <xdr:row>52</xdr:row>
      <xdr:rowOff>21431</xdr:rowOff>
    </xdr:to>
    <xdr:sp macro="" textlink="">
      <xdr:nvSpPr>
        <xdr:cNvPr id="30" name="Text Box 1">
          <a:extLst>
            <a:ext uri="{FF2B5EF4-FFF2-40B4-BE49-F238E27FC236}">
              <a16:creationId xmlns:a16="http://schemas.microsoft.com/office/drawing/2014/main" id="{A92E4E74-49D6-1062-AA11-6D5B4813C4A7}"/>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62105</xdr:colOff>
      <xdr:row>52</xdr:row>
      <xdr:rowOff>21431</xdr:rowOff>
    </xdr:to>
    <xdr:sp macro="" textlink="">
      <xdr:nvSpPr>
        <xdr:cNvPr id="31" name="Text Box 1">
          <a:extLst>
            <a:ext uri="{FF2B5EF4-FFF2-40B4-BE49-F238E27FC236}">
              <a16:creationId xmlns:a16="http://schemas.microsoft.com/office/drawing/2014/main" id="{5D9E7C2A-B820-FDA9-7E2F-E6FAF460D02A}"/>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62105</xdr:colOff>
      <xdr:row>52</xdr:row>
      <xdr:rowOff>21431</xdr:rowOff>
    </xdr:to>
    <xdr:sp macro="" textlink="">
      <xdr:nvSpPr>
        <xdr:cNvPr id="32" name="Text Box 1">
          <a:extLst>
            <a:ext uri="{FF2B5EF4-FFF2-40B4-BE49-F238E27FC236}">
              <a16:creationId xmlns:a16="http://schemas.microsoft.com/office/drawing/2014/main" id="{BED3D50E-9B4F-F0D2-D18D-6A7E4985260D}"/>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62105</xdr:colOff>
      <xdr:row>52</xdr:row>
      <xdr:rowOff>21431</xdr:rowOff>
    </xdr:to>
    <xdr:sp macro="" textlink="">
      <xdr:nvSpPr>
        <xdr:cNvPr id="33" name="Text Box 1">
          <a:extLst>
            <a:ext uri="{FF2B5EF4-FFF2-40B4-BE49-F238E27FC236}">
              <a16:creationId xmlns:a16="http://schemas.microsoft.com/office/drawing/2014/main" id="{19EEB43E-95D0-A258-6D62-6A223E03052D}"/>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62105</xdr:colOff>
      <xdr:row>52</xdr:row>
      <xdr:rowOff>21431</xdr:rowOff>
    </xdr:to>
    <xdr:sp macro="" textlink="">
      <xdr:nvSpPr>
        <xdr:cNvPr id="34" name="Text Box 1">
          <a:extLst>
            <a:ext uri="{FF2B5EF4-FFF2-40B4-BE49-F238E27FC236}">
              <a16:creationId xmlns:a16="http://schemas.microsoft.com/office/drawing/2014/main" id="{9D600E8A-5ADD-D00E-D585-B26A17D84F4A}"/>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22</xdr:col>
      <xdr:colOff>66177</xdr:colOff>
      <xdr:row>29</xdr:row>
      <xdr:rowOff>26336</xdr:rowOff>
    </xdr:from>
    <xdr:to>
      <xdr:col>22</xdr:col>
      <xdr:colOff>141704</xdr:colOff>
      <xdr:row>36</xdr:row>
      <xdr:rowOff>88010</xdr:rowOff>
    </xdr:to>
    <xdr:sp macro="" textlink="">
      <xdr:nvSpPr>
        <xdr:cNvPr id="35" name="右中かっこ 34">
          <a:extLst>
            <a:ext uri="{FF2B5EF4-FFF2-40B4-BE49-F238E27FC236}">
              <a16:creationId xmlns:a16="http://schemas.microsoft.com/office/drawing/2014/main" id="{575BA1AC-6309-1DC5-9065-9A362969144A}"/>
            </a:ext>
          </a:extLst>
        </xdr:cNvPr>
        <xdr:cNvSpPr/>
      </xdr:nvSpPr>
      <xdr:spPr>
        <a:xfrm>
          <a:off x="7121027" y="4931711"/>
          <a:ext cx="104723" cy="12458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52977</xdr:colOff>
      <xdr:row>61</xdr:row>
      <xdr:rowOff>19050</xdr:rowOff>
    </xdr:from>
    <xdr:to>
      <xdr:col>21</xdr:col>
      <xdr:colOff>192419</xdr:colOff>
      <xdr:row>68</xdr:row>
      <xdr:rowOff>15927</xdr:rowOff>
    </xdr:to>
    <xdr:sp macro="" textlink="">
      <xdr:nvSpPr>
        <xdr:cNvPr id="2" name="右中かっこ 1">
          <a:extLst>
            <a:ext uri="{FF2B5EF4-FFF2-40B4-BE49-F238E27FC236}">
              <a16:creationId xmlns:a16="http://schemas.microsoft.com/office/drawing/2014/main" id="{A09DF370-A51D-7B2A-FB2C-E86CD114D30D}"/>
            </a:ext>
          </a:extLst>
        </xdr:cNvPr>
        <xdr:cNvSpPr/>
      </xdr:nvSpPr>
      <xdr:spPr>
        <a:xfrm>
          <a:off x="7482477" y="22621875"/>
          <a:ext cx="230280" cy="1708150"/>
        </a:xfrm>
        <a:prstGeom prst="rightBrace">
          <a:avLst>
            <a:gd name="adj1" fmla="val 4629"/>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58</xdr:row>
      <xdr:rowOff>0</xdr:rowOff>
    </xdr:from>
    <xdr:to>
      <xdr:col>7</xdr:col>
      <xdr:colOff>63658</xdr:colOff>
      <xdr:row>58</xdr:row>
      <xdr:rowOff>21431</xdr:rowOff>
    </xdr:to>
    <xdr:sp macro="" textlink="">
      <xdr:nvSpPr>
        <xdr:cNvPr id="2" name="Text Box 1">
          <a:extLst>
            <a:ext uri="{FF2B5EF4-FFF2-40B4-BE49-F238E27FC236}">
              <a16:creationId xmlns:a16="http://schemas.microsoft.com/office/drawing/2014/main" id="{5F870E88-14B4-F0BC-FF1F-C5E237A78506}"/>
            </a:ext>
          </a:extLst>
        </xdr:cNvPr>
        <xdr:cNvSpPr txBox="1">
          <a:spLocks noChangeArrowheads="1"/>
        </xdr:cNvSpPr>
      </xdr:nvSpPr>
      <xdr:spPr bwMode="auto">
        <a:xfrm>
          <a:off x="1973580" y="91897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58</xdr:row>
      <xdr:rowOff>0</xdr:rowOff>
    </xdr:from>
    <xdr:to>
      <xdr:col>7</xdr:col>
      <xdr:colOff>63658</xdr:colOff>
      <xdr:row>58</xdr:row>
      <xdr:rowOff>21431</xdr:rowOff>
    </xdr:to>
    <xdr:sp macro="" textlink="">
      <xdr:nvSpPr>
        <xdr:cNvPr id="3" name="Text Box 1">
          <a:extLst>
            <a:ext uri="{FF2B5EF4-FFF2-40B4-BE49-F238E27FC236}">
              <a16:creationId xmlns:a16="http://schemas.microsoft.com/office/drawing/2014/main" id="{4D12C0E1-7D00-0068-F7F6-C952654198F4}"/>
            </a:ext>
          </a:extLst>
        </xdr:cNvPr>
        <xdr:cNvSpPr txBox="1">
          <a:spLocks noChangeArrowheads="1"/>
        </xdr:cNvSpPr>
      </xdr:nvSpPr>
      <xdr:spPr bwMode="auto">
        <a:xfrm>
          <a:off x="1973580" y="91897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58</xdr:row>
      <xdr:rowOff>0</xdr:rowOff>
    </xdr:from>
    <xdr:to>
      <xdr:col>7</xdr:col>
      <xdr:colOff>63658</xdr:colOff>
      <xdr:row>58</xdr:row>
      <xdr:rowOff>21431</xdr:rowOff>
    </xdr:to>
    <xdr:sp macro="" textlink="">
      <xdr:nvSpPr>
        <xdr:cNvPr id="4" name="Text Box 1">
          <a:extLst>
            <a:ext uri="{FF2B5EF4-FFF2-40B4-BE49-F238E27FC236}">
              <a16:creationId xmlns:a16="http://schemas.microsoft.com/office/drawing/2014/main" id="{A1161A89-6959-B835-55EC-532B30720125}"/>
            </a:ext>
          </a:extLst>
        </xdr:cNvPr>
        <xdr:cNvSpPr txBox="1">
          <a:spLocks noChangeArrowheads="1"/>
        </xdr:cNvSpPr>
      </xdr:nvSpPr>
      <xdr:spPr bwMode="auto">
        <a:xfrm>
          <a:off x="1973580" y="91897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58</xdr:row>
      <xdr:rowOff>0</xdr:rowOff>
    </xdr:from>
    <xdr:to>
      <xdr:col>7</xdr:col>
      <xdr:colOff>63658</xdr:colOff>
      <xdr:row>58</xdr:row>
      <xdr:rowOff>21431</xdr:rowOff>
    </xdr:to>
    <xdr:sp macro="" textlink="">
      <xdr:nvSpPr>
        <xdr:cNvPr id="5" name="Text Box 1">
          <a:extLst>
            <a:ext uri="{FF2B5EF4-FFF2-40B4-BE49-F238E27FC236}">
              <a16:creationId xmlns:a16="http://schemas.microsoft.com/office/drawing/2014/main" id="{4C43E722-64EA-779D-98DA-6094BBE0D8EA}"/>
            </a:ext>
          </a:extLst>
        </xdr:cNvPr>
        <xdr:cNvSpPr txBox="1">
          <a:spLocks noChangeArrowheads="1"/>
        </xdr:cNvSpPr>
      </xdr:nvSpPr>
      <xdr:spPr bwMode="auto">
        <a:xfrm>
          <a:off x="1973580" y="91897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58</xdr:row>
      <xdr:rowOff>0</xdr:rowOff>
    </xdr:from>
    <xdr:to>
      <xdr:col>7</xdr:col>
      <xdr:colOff>63658</xdr:colOff>
      <xdr:row>58</xdr:row>
      <xdr:rowOff>21431</xdr:rowOff>
    </xdr:to>
    <xdr:sp macro="" textlink="">
      <xdr:nvSpPr>
        <xdr:cNvPr id="6" name="Text Box 1">
          <a:extLst>
            <a:ext uri="{FF2B5EF4-FFF2-40B4-BE49-F238E27FC236}">
              <a16:creationId xmlns:a16="http://schemas.microsoft.com/office/drawing/2014/main" id="{D43D80C2-309F-C78A-805C-D298BA7C9A54}"/>
            </a:ext>
          </a:extLst>
        </xdr:cNvPr>
        <xdr:cNvSpPr txBox="1">
          <a:spLocks noChangeArrowheads="1"/>
        </xdr:cNvSpPr>
      </xdr:nvSpPr>
      <xdr:spPr bwMode="auto">
        <a:xfrm>
          <a:off x="1973580" y="91897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58</xdr:row>
      <xdr:rowOff>0</xdr:rowOff>
    </xdr:from>
    <xdr:to>
      <xdr:col>7</xdr:col>
      <xdr:colOff>63658</xdr:colOff>
      <xdr:row>58</xdr:row>
      <xdr:rowOff>21431</xdr:rowOff>
    </xdr:to>
    <xdr:sp macro="" textlink="">
      <xdr:nvSpPr>
        <xdr:cNvPr id="7" name="Text Box 1">
          <a:extLst>
            <a:ext uri="{FF2B5EF4-FFF2-40B4-BE49-F238E27FC236}">
              <a16:creationId xmlns:a16="http://schemas.microsoft.com/office/drawing/2014/main" id="{B2DDADAE-78BF-0084-535B-95019D3F4617}"/>
            </a:ext>
          </a:extLst>
        </xdr:cNvPr>
        <xdr:cNvSpPr txBox="1">
          <a:spLocks noChangeArrowheads="1"/>
        </xdr:cNvSpPr>
      </xdr:nvSpPr>
      <xdr:spPr bwMode="auto">
        <a:xfrm>
          <a:off x="1973580" y="91897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58</xdr:row>
      <xdr:rowOff>0</xdr:rowOff>
    </xdr:from>
    <xdr:to>
      <xdr:col>7</xdr:col>
      <xdr:colOff>63658</xdr:colOff>
      <xdr:row>58</xdr:row>
      <xdr:rowOff>21431</xdr:rowOff>
    </xdr:to>
    <xdr:sp macro="" textlink="">
      <xdr:nvSpPr>
        <xdr:cNvPr id="8" name="Text Box 1">
          <a:extLst>
            <a:ext uri="{FF2B5EF4-FFF2-40B4-BE49-F238E27FC236}">
              <a16:creationId xmlns:a16="http://schemas.microsoft.com/office/drawing/2014/main" id="{EC81EE25-E5FB-27D8-42C0-8A8FE1C46E2E}"/>
            </a:ext>
          </a:extLst>
        </xdr:cNvPr>
        <xdr:cNvSpPr txBox="1">
          <a:spLocks noChangeArrowheads="1"/>
        </xdr:cNvSpPr>
      </xdr:nvSpPr>
      <xdr:spPr bwMode="auto">
        <a:xfrm>
          <a:off x="1973580" y="91897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58</xdr:row>
      <xdr:rowOff>0</xdr:rowOff>
    </xdr:from>
    <xdr:to>
      <xdr:col>7</xdr:col>
      <xdr:colOff>63658</xdr:colOff>
      <xdr:row>58</xdr:row>
      <xdr:rowOff>21431</xdr:rowOff>
    </xdr:to>
    <xdr:sp macro="" textlink="">
      <xdr:nvSpPr>
        <xdr:cNvPr id="9" name="Text Box 1">
          <a:extLst>
            <a:ext uri="{FF2B5EF4-FFF2-40B4-BE49-F238E27FC236}">
              <a16:creationId xmlns:a16="http://schemas.microsoft.com/office/drawing/2014/main" id="{D244836A-9ECD-0224-B625-1C5CB390948D}"/>
            </a:ext>
          </a:extLst>
        </xdr:cNvPr>
        <xdr:cNvSpPr txBox="1">
          <a:spLocks noChangeArrowheads="1"/>
        </xdr:cNvSpPr>
      </xdr:nvSpPr>
      <xdr:spPr bwMode="auto">
        <a:xfrm>
          <a:off x="1973580" y="91897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58</xdr:row>
      <xdr:rowOff>0</xdr:rowOff>
    </xdr:from>
    <xdr:to>
      <xdr:col>7</xdr:col>
      <xdr:colOff>63658</xdr:colOff>
      <xdr:row>58</xdr:row>
      <xdr:rowOff>21431</xdr:rowOff>
    </xdr:to>
    <xdr:sp macro="" textlink="">
      <xdr:nvSpPr>
        <xdr:cNvPr id="10" name="Text Box 1">
          <a:extLst>
            <a:ext uri="{FF2B5EF4-FFF2-40B4-BE49-F238E27FC236}">
              <a16:creationId xmlns:a16="http://schemas.microsoft.com/office/drawing/2014/main" id="{2E233604-B645-4DED-95DF-D11717DEC2F7}"/>
            </a:ext>
          </a:extLst>
        </xdr:cNvPr>
        <xdr:cNvSpPr txBox="1">
          <a:spLocks noChangeArrowheads="1"/>
        </xdr:cNvSpPr>
      </xdr:nvSpPr>
      <xdr:spPr bwMode="auto">
        <a:xfrm>
          <a:off x="1973580" y="91897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58</xdr:row>
      <xdr:rowOff>0</xdr:rowOff>
    </xdr:from>
    <xdr:to>
      <xdr:col>7</xdr:col>
      <xdr:colOff>63658</xdr:colOff>
      <xdr:row>58</xdr:row>
      <xdr:rowOff>21431</xdr:rowOff>
    </xdr:to>
    <xdr:sp macro="" textlink="">
      <xdr:nvSpPr>
        <xdr:cNvPr id="11" name="Text Box 1">
          <a:extLst>
            <a:ext uri="{FF2B5EF4-FFF2-40B4-BE49-F238E27FC236}">
              <a16:creationId xmlns:a16="http://schemas.microsoft.com/office/drawing/2014/main" id="{2C4C1BF3-8AE6-CAE5-33DA-F443A50FEC82}"/>
            </a:ext>
          </a:extLst>
        </xdr:cNvPr>
        <xdr:cNvSpPr txBox="1">
          <a:spLocks noChangeArrowheads="1"/>
        </xdr:cNvSpPr>
      </xdr:nvSpPr>
      <xdr:spPr bwMode="auto">
        <a:xfrm>
          <a:off x="1973580" y="91897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58</xdr:row>
      <xdr:rowOff>0</xdr:rowOff>
    </xdr:from>
    <xdr:to>
      <xdr:col>7</xdr:col>
      <xdr:colOff>63658</xdr:colOff>
      <xdr:row>58</xdr:row>
      <xdr:rowOff>21431</xdr:rowOff>
    </xdr:to>
    <xdr:sp macro="" textlink="">
      <xdr:nvSpPr>
        <xdr:cNvPr id="12" name="Text Box 1">
          <a:extLst>
            <a:ext uri="{FF2B5EF4-FFF2-40B4-BE49-F238E27FC236}">
              <a16:creationId xmlns:a16="http://schemas.microsoft.com/office/drawing/2014/main" id="{33A742FA-6A19-7139-CF5A-E764784554D2}"/>
            </a:ext>
          </a:extLst>
        </xdr:cNvPr>
        <xdr:cNvSpPr txBox="1">
          <a:spLocks noChangeArrowheads="1"/>
        </xdr:cNvSpPr>
      </xdr:nvSpPr>
      <xdr:spPr bwMode="auto">
        <a:xfrm>
          <a:off x="1973580" y="918972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63658</xdr:colOff>
      <xdr:row>52</xdr:row>
      <xdr:rowOff>21431</xdr:rowOff>
    </xdr:to>
    <xdr:sp macro="" textlink="">
      <xdr:nvSpPr>
        <xdr:cNvPr id="13" name="Text Box 1">
          <a:extLst>
            <a:ext uri="{FF2B5EF4-FFF2-40B4-BE49-F238E27FC236}">
              <a16:creationId xmlns:a16="http://schemas.microsoft.com/office/drawing/2014/main" id="{CA4008BD-EEEE-1144-7C0D-5DB2B84A9B2E}"/>
            </a:ext>
          </a:extLst>
        </xdr:cNvPr>
        <xdr:cNvSpPr txBox="1">
          <a:spLocks noChangeArrowheads="1"/>
        </xdr:cNvSpPr>
      </xdr:nvSpPr>
      <xdr:spPr bwMode="auto">
        <a:xfrm>
          <a:off x="1973580" y="822960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63658</xdr:colOff>
      <xdr:row>52</xdr:row>
      <xdr:rowOff>21431</xdr:rowOff>
    </xdr:to>
    <xdr:sp macro="" textlink="">
      <xdr:nvSpPr>
        <xdr:cNvPr id="14" name="Text Box 1">
          <a:extLst>
            <a:ext uri="{FF2B5EF4-FFF2-40B4-BE49-F238E27FC236}">
              <a16:creationId xmlns:a16="http://schemas.microsoft.com/office/drawing/2014/main" id="{89DAAC28-A989-C31F-E4DA-39538D7E2343}"/>
            </a:ext>
          </a:extLst>
        </xdr:cNvPr>
        <xdr:cNvSpPr txBox="1">
          <a:spLocks noChangeArrowheads="1"/>
        </xdr:cNvSpPr>
      </xdr:nvSpPr>
      <xdr:spPr bwMode="auto">
        <a:xfrm>
          <a:off x="1973580" y="822960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63658</xdr:colOff>
      <xdr:row>52</xdr:row>
      <xdr:rowOff>21431</xdr:rowOff>
    </xdr:to>
    <xdr:sp macro="" textlink="">
      <xdr:nvSpPr>
        <xdr:cNvPr id="15" name="Text Box 1">
          <a:extLst>
            <a:ext uri="{FF2B5EF4-FFF2-40B4-BE49-F238E27FC236}">
              <a16:creationId xmlns:a16="http://schemas.microsoft.com/office/drawing/2014/main" id="{4D22CD0B-830A-E6F7-C0D0-2B070C534822}"/>
            </a:ext>
          </a:extLst>
        </xdr:cNvPr>
        <xdr:cNvSpPr txBox="1">
          <a:spLocks noChangeArrowheads="1"/>
        </xdr:cNvSpPr>
      </xdr:nvSpPr>
      <xdr:spPr bwMode="auto">
        <a:xfrm>
          <a:off x="1973580" y="822960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63658</xdr:colOff>
      <xdr:row>52</xdr:row>
      <xdr:rowOff>21431</xdr:rowOff>
    </xdr:to>
    <xdr:sp macro="" textlink="">
      <xdr:nvSpPr>
        <xdr:cNvPr id="16" name="Text Box 1">
          <a:extLst>
            <a:ext uri="{FF2B5EF4-FFF2-40B4-BE49-F238E27FC236}">
              <a16:creationId xmlns:a16="http://schemas.microsoft.com/office/drawing/2014/main" id="{726BD399-7965-9D1F-6F48-FCABA89ECBC1}"/>
            </a:ext>
          </a:extLst>
        </xdr:cNvPr>
        <xdr:cNvSpPr txBox="1">
          <a:spLocks noChangeArrowheads="1"/>
        </xdr:cNvSpPr>
      </xdr:nvSpPr>
      <xdr:spPr bwMode="auto">
        <a:xfrm>
          <a:off x="1973580" y="822960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63658</xdr:colOff>
      <xdr:row>52</xdr:row>
      <xdr:rowOff>21431</xdr:rowOff>
    </xdr:to>
    <xdr:sp macro="" textlink="">
      <xdr:nvSpPr>
        <xdr:cNvPr id="17" name="Text Box 1">
          <a:extLst>
            <a:ext uri="{FF2B5EF4-FFF2-40B4-BE49-F238E27FC236}">
              <a16:creationId xmlns:a16="http://schemas.microsoft.com/office/drawing/2014/main" id="{275C53C3-C334-68F3-189C-0669EDD028A0}"/>
            </a:ext>
          </a:extLst>
        </xdr:cNvPr>
        <xdr:cNvSpPr txBox="1">
          <a:spLocks noChangeArrowheads="1"/>
        </xdr:cNvSpPr>
      </xdr:nvSpPr>
      <xdr:spPr bwMode="auto">
        <a:xfrm>
          <a:off x="1973580" y="822960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63658</xdr:colOff>
      <xdr:row>52</xdr:row>
      <xdr:rowOff>21431</xdr:rowOff>
    </xdr:to>
    <xdr:sp macro="" textlink="">
      <xdr:nvSpPr>
        <xdr:cNvPr id="18" name="Text Box 1">
          <a:extLst>
            <a:ext uri="{FF2B5EF4-FFF2-40B4-BE49-F238E27FC236}">
              <a16:creationId xmlns:a16="http://schemas.microsoft.com/office/drawing/2014/main" id="{0931DB00-A70D-0F52-89BA-FCBFBA013646}"/>
            </a:ext>
          </a:extLst>
        </xdr:cNvPr>
        <xdr:cNvSpPr txBox="1">
          <a:spLocks noChangeArrowheads="1"/>
        </xdr:cNvSpPr>
      </xdr:nvSpPr>
      <xdr:spPr bwMode="auto">
        <a:xfrm>
          <a:off x="1973580" y="822960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63658</xdr:colOff>
      <xdr:row>52</xdr:row>
      <xdr:rowOff>21431</xdr:rowOff>
    </xdr:to>
    <xdr:sp macro="" textlink="">
      <xdr:nvSpPr>
        <xdr:cNvPr id="19" name="Text Box 1">
          <a:extLst>
            <a:ext uri="{FF2B5EF4-FFF2-40B4-BE49-F238E27FC236}">
              <a16:creationId xmlns:a16="http://schemas.microsoft.com/office/drawing/2014/main" id="{CEF0BE2E-8AC4-2931-472F-3A8C8B851E64}"/>
            </a:ext>
          </a:extLst>
        </xdr:cNvPr>
        <xdr:cNvSpPr txBox="1">
          <a:spLocks noChangeArrowheads="1"/>
        </xdr:cNvSpPr>
      </xdr:nvSpPr>
      <xdr:spPr bwMode="auto">
        <a:xfrm>
          <a:off x="1973580" y="822960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63658</xdr:colOff>
      <xdr:row>52</xdr:row>
      <xdr:rowOff>21431</xdr:rowOff>
    </xdr:to>
    <xdr:sp macro="" textlink="">
      <xdr:nvSpPr>
        <xdr:cNvPr id="20" name="Text Box 1">
          <a:extLst>
            <a:ext uri="{FF2B5EF4-FFF2-40B4-BE49-F238E27FC236}">
              <a16:creationId xmlns:a16="http://schemas.microsoft.com/office/drawing/2014/main" id="{A4223238-98C7-A46B-72CA-FFF223BA0C1A}"/>
            </a:ext>
          </a:extLst>
        </xdr:cNvPr>
        <xdr:cNvSpPr txBox="1">
          <a:spLocks noChangeArrowheads="1"/>
        </xdr:cNvSpPr>
      </xdr:nvSpPr>
      <xdr:spPr bwMode="auto">
        <a:xfrm>
          <a:off x="1973580" y="822960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63658</xdr:colOff>
      <xdr:row>52</xdr:row>
      <xdr:rowOff>21431</xdr:rowOff>
    </xdr:to>
    <xdr:sp macro="" textlink="">
      <xdr:nvSpPr>
        <xdr:cNvPr id="21" name="Text Box 1">
          <a:extLst>
            <a:ext uri="{FF2B5EF4-FFF2-40B4-BE49-F238E27FC236}">
              <a16:creationId xmlns:a16="http://schemas.microsoft.com/office/drawing/2014/main" id="{2B0C955D-337C-FA12-5111-F58F82816178}"/>
            </a:ext>
          </a:extLst>
        </xdr:cNvPr>
        <xdr:cNvSpPr txBox="1">
          <a:spLocks noChangeArrowheads="1"/>
        </xdr:cNvSpPr>
      </xdr:nvSpPr>
      <xdr:spPr bwMode="auto">
        <a:xfrm>
          <a:off x="1973580" y="822960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63658</xdr:colOff>
      <xdr:row>52</xdr:row>
      <xdr:rowOff>21431</xdr:rowOff>
    </xdr:to>
    <xdr:sp macro="" textlink="">
      <xdr:nvSpPr>
        <xdr:cNvPr id="22" name="Text Box 1">
          <a:extLst>
            <a:ext uri="{FF2B5EF4-FFF2-40B4-BE49-F238E27FC236}">
              <a16:creationId xmlns:a16="http://schemas.microsoft.com/office/drawing/2014/main" id="{D6751AB7-3355-CF9B-A77B-6C05BF5A1982}"/>
            </a:ext>
          </a:extLst>
        </xdr:cNvPr>
        <xdr:cNvSpPr txBox="1">
          <a:spLocks noChangeArrowheads="1"/>
        </xdr:cNvSpPr>
      </xdr:nvSpPr>
      <xdr:spPr bwMode="auto">
        <a:xfrm>
          <a:off x="1973580" y="822960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0</xdr:colOff>
      <xdr:row>52</xdr:row>
      <xdr:rowOff>0</xdr:rowOff>
    </xdr:from>
    <xdr:to>
      <xdr:col>7</xdr:col>
      <xdr:colOff>63658</xdr:colOff>
      <xdr:row>52</xdr:row>
      <xdr:rowOff>21431</xdr:rowOff>
    </xdr:to>
    <xdr:sp macro="" textlink="">
      <xdr:nvSpPr>
        <xdr:cNvPr id="23" name="Text Box 1">
          <a:extLst>
            <a:ext uri="{FF2B5EF4-FFF2-40B4-BE49-F238E27FC236}">
              <a16:creationId xmlns:a16="http://schemas.microsoft.com/office/drawing/2014/main" id="{A139F768-D9CE-72B5-EDA6-E5C85D32349E}"/>
            </a:ext>
          </a:extLst>
        </xdr:cNvPr>
        <xdr:cNvSpPr txBox="1">
          <a:spLocks noChangeArrowheads="1"/>
        </xdr:cNvSpPr>
      </xdr:nvSpPr>
      <xdr:spPr bwMode="auto">
        <a:xfrm>
          <a:off x="1973580" y="8229600"/>
          <a:ext cx="11549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58651</xdr:colOff>
      <xdr:row>52</xdr:row>
      <xdr:rowOff>21431</xdr:rowOff>
    </xdr:to>
    <xdr:sp macro="" textlink="">
      <xdr:nvSpPr>
        <xdr:cNvPr id="24" name="Text Box 1">
          <a:extLst>
            <a:ext uri="{FF2B5EF4-FFF2-40B4-BE49-F238E27FC236}">
              <a16:creationId xmlns:a16="http://schemas.microsoft.com/office/drawing/2014/main" id="{EDF9C694-BE01-1136-7FD3-EC80C545133A}"/>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58651</xdr:colOff>
      <xdr:row>52</xdr:row>
      <xdr:rowOff>21431</xdr:rowOff>
    </xdr:to>
    <xdr:sp macro="" textlink="">
      <xdr:nvSpPr>
        <xdr:cNvPr id="25" name="Text Box 1">
          <a:extLst>
            <a:ext uri="{FF2B5EF4-FFF2-40B4-BE49-F238E27FC236}">
              <a16:creationId xmlns:a16="http://schemas.microsoft.com/office/drawing/2014/main" id="{027F2D46-C425-4CF9-AC7B-59E2983D4C87}"/>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58651</xdr:colOff>
      <xdr:row>52</xdr:row>
      <xdr:rowOff>21431</xdr:rowOff>
    </xdr:to>
    <xdr:sp macro="" textlink="">
      <xdr:nvSpPr>
        <xdr:cNvPr id="26" name="Text Box 1">
          <a:extLst>
            <a:ext uri="{FF2B5EF4-FFF2-40B4-BE49-F238E27FC236}">
              <a16:creationId xmlns:a16="http://schemas.microsoft.com/office/drawing/2014/main" id="{D16E2328-AB2F-C72F-632E-24923EAE6667}"/>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58651</xdr:colOff>
      <xdr:row>52</xdr:row>
      <xdr:rowOff>21431</xdr:rowOff>
    </xdr:to>
    <xdr:sp macro="" textlink="">
      <xdr:nvSpPr>
        <xdr:cNvPr id="27" name="Text Box 1">
          <a:extLst>
            <a:ext uri="{FF2B5EF4-FFF2-40B4-BE49-F238E27FC236}">
              <a16:creationId xmlns:a16="http://schemas.microsoft.com/office/drawing/2014/main" id="{17D57194-19FF-C0D1-A575-07E38D84FEA6}"/>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58651</xdr:colOff>
      <xdr:row>52</xdr:row>
      <xdr:rowOff>21431</xdr:rowOff>
    </xdr:to>
    <xdr:sp macro="" textlink="">
      <xdr:nvSpPr>
        <xdr:cNvPr id="28" name="Text Box 1">
          <a:extLst>
            <a:ext uri="{FF2B5EF4-FFF2-40B4-BE49-F238E27FC236}">
              <a16:creationId xmlns:a16="http://schemas.microsoft.com/office/drawing/2014/main" id="{05EFB304-70AF-4469-6980-1FD12AE7BF75}"/>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58651</xdr:colOff>
      <xdr:row>52</xdr:row>
      <xdr:rowOff>21431</xdr:rowOff>
    </xdr:to>
    <xdr:sp macro="" textlink="">
      <xdr:nvSpPr>
        <xdr:cNvPr id="29" name="Text Box 1">
          <a:extLst>
            <a:ext uri="{FF2B5EF4-FFF2-40B4-BE49-F238E27FC236}">
              <a16:creationId xmlns:a16="http://schemas.microsoft.com/office/drawing/2014/main" id="{86B9E051-458B-5B74-77D6-D921C570FA04}"/>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58651</xdr:colOff>
      <xdr:row>52</xdr:row>
      <xdr:rowOff>21431</xdr:rowOff>
    </xdr:to>
    <xdr:sp macro="" textlink="">
      <xdr:nvSpPr>
        <xdr:cNvPr id="30" name="Text Box 1">
          <a:extLst>
            <a:ext uri="{FF2B5EF4-FFF2-40B4-BE49-F238E27FC236}">
              <a16:creationId xmlns:a16="http://schemas.microsoft.com/office/drawing/2014/main" id="{77528DF4-BF1F-EBED-A5A1-B93F66687D8C}"/>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58651</xdr:colOff>
      <xdr:row>52</xdr:row>
      <xdr:rowOff>21431</xdr:rowOff>
    </xdr:to>
    <xdr:sp macro="" textlink="">
      <xdr:nvSpPr>
        <xdr:cNvPr id="31" name="Text Box 1">
          <a:extLst>
            <a:ext uri="{FF2B5EF4-FFF2-40B4-BE49-F238E27FC236}">
              <a16:creationId xmlns:a16="http://schemas.microsoft.com/office/drawing/2014/main" id="{FB10C892-825D-90EB-32FA-DF847EF917CF}"/>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58651</xdr:colOff>
      <xdr:row>52</xdr:row>
      <xdr:rowOff>21431</xdr:rowOff>
    </xdr:to>
    <xdr:sp macro="" textlink="">
      <xdr:nvSpPr>
        <xdr:cNvPr id="32" name="Text Box 1">
          <a:extLst>
            <a:ext uri="{FF2B5EF4-FFF2-40B4-BE49-F238E27FC236}">
              <a16:creationId xmlns:a16="http://schemas.microsoft.com/office/drawing/2014/main" id="{0242817C-A905-CA24-1423-A57AC823211D}"/>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58651</xdr:colOff>
      <xdr:row>52</xdr:row>
      <xdr:rowOff>21431</xdr:rowOff>
    </xdr:to>
    <xdr:sp macro="" textlink="">
      <xdr:nvSpPr>
        <xdr:cNvPr id="33" name="Text Box 1">
          <a:extLst>
            <a:ext uri="{FF2B5EF4-FFF2-40B4-BE49-F238E27FC236}">
              <a16:creationId xmlns:a16="http://schemas.microsoft.com/office/drawing/2014/main" id="{8305CD06-FB67-5E16-220C-11B53C94F31B}"/>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7</xdr:col>
      <xdr:colOff>1058</xdr:colOff>
      <xdr:row>52</xdr:row>
      <xdr:rowOff>0</xdr:rowOff>
    </xdr:from>
    <xdr:to>
      <xdr:col>7</xdr:col>
      <xdr:colOff>58651</xdr:colOff>
      <xdr:row>52</xdr:row>
      <xdr:rowOff>21431</xdr:rowOff>
    </xdr:to>
    <xdr:sp macro="" textlink="">
      <xdr:nvSpPr>
        <xdr:cNvPr id="34" name="Text Box 1">
          <a:extLst>
            <a:ext uri="{FF2B5EF4-FFF2-40B4-BE49-F238E27FC236}">
              <a16:creationId xmlns:a16="http://schemas.microsoft.com/office/drawing/2014/main" id="{053227DE-1908-C5E9-391A-FD9FE1161656}"/>
            </a:ext>
          </a:extLst>
        </xdr:cNvPr>
        <xdr:cNvSpPr txBox="1">
          <a:spLocks noChangeArrowheads="1"/>
        </xdr:cNvSpPr>
      </xdr:nvSpPr>
      <xdr:spPr bwMode="auto">
        <a:xfrm>
          <a:off x="2391833" y="8496300"/>
          <a:ext cx="99554"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      </a:t>
          </a:r>
        </a:p>
        <a:p>
          <a:pPr algn="l" rtl="0">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22</xdr:col>
      <xdr:colOff>36809</xdr:colOff>
      <xdr:row>29</xdr:row>
      <xdr:rowOff>58615</xdr:rowOff>
    </xdr:from>
    <xdr:to>
      <xdr:col>22</xdr:col>
      <xdr:colOff>115309</xdr:colOff>
      <xdr:row>36</xdr:row>
      <xdr:rowOff>101322</xdr:rowOff>
    </xdr:to>
    <xdr:sp macro="" textlink="">
      <xdr:nvSpPr>
        <xdr:cNvPr id="35" name="右中かっこ 34">
          <a:extLst>
            <a:ext uri="{FF2B5EF4-FFF2-40B4-BE49-F238E27FC236}">
              <a16:creationId xmlns:a16="http://schemas.microsoft.com/office/drawing/2014/main" id="{80D04728-8675-088B-F185-F1DC06BF97F2}"/>
            </a:ext>
          </a:extLst>
        </xdr:cNvPr>
        <xdr:cNvSpPr/>
      </xdr:nvSpPr>
      <xdr:spPr>
        <a:xfrm>
          <a:off x="7789252" y="4897315"/>
          <a:ext cx="124557" cy="121407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21</xdr:col>
      <xdr:colOff>52977</xdr:colOff>
      <xdr:row>61</xdr:row>
      <xdr:rowOff>31750</xdr:rowOff>
    </xdr:from>
    <xdr:to>
      <xdr:col>21</xdr:col>
      <xdr:colOff>192419</xdr:colOff>
      <xdr:row>68</xdr:row>
      <xdr:rowOff>9560</xdr:rowOff>
    </xdr:to>
    <xdr:sp macro="" textlink="">
      <xdr:nvSpPr>
        <xdr:cNvPr id="2" name="右中かっこ 1">
          <a:extLst>
            <a:ext uri="{FF2B5EF4-FFF2-40B4-BE49-F238E27FC236}">
              <a16:creationId xmlns:a16="http://schemas.microsoft.com/office/drawing/2014/main" id="{F78F8EDE-0EB6-CB16-8BAE-4B0AC4315E94}"/>
            </a:ext>
          </a:extLst>
        </xdr:cNvPr>
        <xdr:cNvSpPr/>
      </xdr:nvSpPr>
      <xdr:spPr>
        <a:xfrm>
          <a:off x="7482477" y="22847300"/>
          <a:ext cx="230280" cy="1701800"/>
        </a:xfrm>
        <a:prstGeom prst="rightBrace">
          <a:avLst>
            <a:gd name="adj1" fmla="val 4629"/>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3010E-BB68-4827-8E4B-0444272501FD}">
  <sheetPr codeName="Sheet1">
    <tabColor theme="0"/>
  </sheetPr>
  <dimension ref="A1:Z130"/>
  <sheetViews>
    <sheetView showGridLines="0" tabSelected="1" view="pageBreakPreview" zoomScaleNormal="100" zoomScaleSheetLayoutView="100" workbookViewId="0">
      <selection activeCell="E46" sqref="E46:P46"/>
    </sheetView>
  </sheetViews>
  <sheetFormatPr defaultColWidth="9" defaultRowHeight="13"/>
  <cols>
    <col min="1" max="1" width="4.6328125" style="76" customWidth="1"/>
    <col min="2" max="2" width="5.08984375" style="76" customWidth="1"/>
    <col min="3" max="3" width="20.6328125" style="76" customWidth="1"/>
    <col min="4" max="18" width="4.6328125" style="76" customWidth="1"/>
    <col min="19" max="26" width="9" style="77"/>
    <col min="27" max="16384" width="9" style="76"/>
  </cols>
  <sheetData>
    <row r="1" spans="1:26" ht="15" customHeight="1" thickBot="1">
      <c r="A1" s="162"/>
      <c r="B1" s="162"/>
      <c r="C1" s="162"/>
      <c r="D1" s="162"/>
      <c r="E1" s="162"/>
      <c r="F1" s="162"/>
      <c r="G1" s="162"/>
      <c r="H1" s="162"/>
      <c r="I1" s="162"/>
      <c r="J1" s="162"/>
      <c r="K1" s="162"/>
      <c r="L1" s="162"/>
      <c r="M1" s="162"/>
      <c r="N1" s="162"/>
      <c r="O1" s="162"/>
      <c r="P1" s="162"/>
      <c r="Q1" s="162"/>
      <c r="R1" s="162"/>
      <c r="S1" s="162"/>
      <c r="T1" s="162"/>
      <c r="U1" s="162"/>
      <c r="V1" s="162"/>
      <c r="W1" s="162"/>
      <c r="X1" s="162"/>
    </row>
    <row r="2" spans="1:26" ht="26" thickBot="1">
      <c r="A2" s="162"/>
      <c r="B2" s="527" t="s">
        <v>149</v>
      </c>
      <c r="C2" s="528"/>
      <c r="D2" s="529"/>
      <c r="E2" s="77"/>
      <c r="F2" s="77"/>
      <c r="G2" s="77"/>
      <c r="H2" s="77"/>
      <c r="I2" s="77"/>
      <c r="J2" s="78"/>
      <c r="K2" s="77"/>
      <c r="L2" s="77"/>
      <c r="M2" s="77"/>
      <c r="N2" s="77"/>
      <c r="O2" s="77"/>
      <c r="P2" s="77"/>
      <c r="Q2" s="77"/>
      <c r="R2" s="162"/>
      <c r="S2" s="162"/>
      <c r="T2" s="162"/>
      <c r="U2" s="162"/>
      <c r="V2" s="162"/>
      <c r="W2" s="162"/>
      <c r="X2" s="162"/>
    </row>
    <row r="3" spans="1:26" ht="26" thickBot="1">
      <c r="A3" s="162"/>
      <c r="B3" s="79"/>
      <c r="C3" s="79"/>
      <c r="D3" s="79"/>
      <c r="E3" s="77"/>
      <c r="F3" s="77"/>
      <c r="G3" s="77"/>
      <c r="H3" s="77"/>
      <c r="I3" s="77"/>
      <c r="J3" s="78"/>
      <c r="K3" s="77"/>
      <c r="L3" s="77"/>
      <c r="M3" s="77"/>
      <c r="N3" s="77"/>
      <c r="O3" s="77"/>
      <c r="P3" s="77"/>
      <c r="Q3" s="77"/>
      <c r="R3" s="162"/>
      <c r="S3" s="162"/>
      <c r="T3" s="162"/>
      <c r="U3" s="162"/>
      <c r="V3" s="162"/>
      <c r="W3" s="162"/>
      <c r="X3" s="162"/>
    </row>
    <row r="4" spans="1:26" s="86" customFormat="1" ht="19.5" customHeight="1">
      <c r="A4" s="163"/>
      <c r="B4" s="80" t="s">
        <v>150</v>
      </c>
      <c r="C4" s="81"/>
      <c r="D4" s="81"/>
      <c r="E4" s="82"/>
      <c r="F4" s="82"/>
      <c r="G4" s="82"/>
      <c r="H4" s="82"/>
      <c r="I4" s="82"/>
      <c r="J4" s="83"/>
      <c r="K4" s="82"/>
      <c r="L4" s="82"/>
      <c r="M4" s="82"/>
      <c r="N4" s="82"/>
      <c r="O4" s="82"/>
      <c r="P4" s="84"/>
      <c r="Q4" s="85"/>
      <c r="R4" s="163"/>
      <c r="S4" s="163"/>
      <c r="T4" s="163"/>
      <c r="U4" s="163"/>
      <c r="V4" s="163"/>
      <c r="W4" s="163"/>
      <c r="X4" s="163"/>
      <c r="Y4" s="85"/>
      <c r="Z4" s="85"/>
    </row>
    <row r="5" spans="1:26" s="86" customFormat="1" ht="15" customHeight="1">
      <c r="A5" s="163"/>
      <c r="B5" s="87" t="s">
        <v>151</v>
      </c>
      <c r="C5" s="88" t="s">
        <v>152</v>
      </c>
      <c r="D5" s="88"/>
      <c r="E5" s="88"/>
      <c r="F5" s="88"/>
      <c r="G5" s="88"/>
      <c r="H5" s="88"/>
      <c r="I5" s="88"/>
      <c r="J5" s="89"/>
      <c r="K5" s="88"/>
      <c r="L5" s="88"/>
      <c r="M5" s="88"/>
      <c r="N5" s="88"/>
      <c r="O5" s="88"/>
      <c r="P5" s="90"/>
      <c r="Q5" s="85"/>
      <c r="R5" s="163"/>
      <c r="S5" s="163"/>
      <c r="T5" s="163"/>
      <c r="U5" s="163"/>
      <c r="V5" s="163"/>
      <c r="W5" s="163"/>
      <c r="X5" s="163"/>
      <c r="Y5" s="85"/>
      <c r="Z5" s="85"/>
    </row>
    <row r="6" spans="1:26" s="86" customFormat="1" ht="5.15" customHeight="1">
      <c r="A6" s="163"/>
      <c r="B6" s="87"/>
      <c r="C6" s="88"/>
      <c r="D6" s="88"/>
      <c r="E6" s="88"/>
      <c r="F6" s="88"/>
      <c r="G6" s="88"/>
      <c r="H6" s="88"/>
      <c r="I6" s="88"/>
      <c r="J6" s="89"/>
      <c r="K6" s="88"/>
      <c r="L6" s="88"/>
      <c r="M6" s="88"/>
      <c r="N6" s="88"/>
      <c r="O6" s="88"/>
      <c r="P6" s="90"/>
      <c r="Q6" s="85"/>
      <c r="R6" s="163"/>
      <c r="S6" s="163"/>
      <c r="T6" s="163"/>
      <c r="U6" s="163"/>
      <c r="V6" s="163"/>
      <c r="W6" s="163"/>
      <c r="X6" s="163"/>
      <c r="Y6" s="85"/>
      <c r="Z6" s="85"/>
    </row>
    <row r="7" spans="1:26" s="86" customFormat="1" ht="15" customHeight="1">
      <c r="A7" s="163"/>
      <c r="B7" s="87"/>
      <c r="C7" s="91"/>
      <c r="D7" s="88" t="s">
        <v>264</v>
      </c>
      <c r="E7" s="88"/>
      <c r="F7" s="88"/>
      <c r="G7" s="88"/>
      <c r="H7" s="88"/>
      <c r="I7" s="88"/>
      <c r="J7" s="89"/>
      <c r="K7" s="88"/>
      <c r="L7" s="88"/>
      <c r="M7" s="88"/>
      <c r="N7" s="88"/>
      <c r="O7" s="88"/>
      <c r="P7" s="90"/>
      <c r="Q7" s="85"/>
      <c r="R7" s="163"/>
      <c r="S7" s="163"/>
      <c r="T7" s="163"/>
      <c r="U7" s="163"/>
      <c r="V7" s="163"/>
      <c r="W7" s="163"/>
      <c r="X7" s="163"/>
      <c r="Y7" s="85"/>
      <c r="Z7" s="85"/>
    </row>
    <row r="8" spans="1:26" s="86" customFormat="1" ht="5.15" customHeight="1">
      <c r="A8" s="163"/>
      <c r="B8" s="92"/>
      <c r="C8" s="88"/>
      <c r="D8" s="88"/>
      <c r="E8" s="88"/>
      <c r="F8" s="88"/>
      <c r="G8" s="88"/>
      <c r="H8" s="88"/>
      <c r="I8" s="88"/>
      <c r="J8" s="89"/>
      <c r="K8" s="88"/>
      <c r="L8" s="88"/>
      <c r="M8" s="88"/>
      <c r="N8" s="88"/>
      <c r="O8" s="88"/>
      <c r="P8" s="90"/>
      <c r="Q8" s="85"/>
      <c r="R8" s="163"/>
      <c r="S8" s="163"/>
      <c r="T8" s="163"/>
      <c r="U8" s="163"/>
      <c r="V8" s="163"/>
      <c r="W8" s="163"/>
      <c r="X8" s="163"/>
      <c r="Y8" s="85"/>
      <c r="Z8" s="85"/>
    </row>
    <row r="9" spans="1:26" s="86" customFormat="1" ht="15" customHeight="1">
      <c r="A9" s="163"/>
      <c r="B9" s="92"/>
      <c r="C9" s="93"/>
      <c r="D9" s="88" t="s">
        <v>153</v>
      </c>
      <c r="E9" s="88"/>
      <c r="F9" s="88"/>
      <c r="G9" s="88"/>
      <c r="H9" s="88"/>
      <c r="I9" s="88"/>
      <c r="J9" s="89"/>
      <c r="K9" s="88"/>
      <c r="L9" s="88"/>
      <c r="M9" s="88"/>
      <c r="N9" s="88"/>
      <c r="O9" s="88"/>
      <c r="P9" s="90"/>
      <c r="Q9" s="85"/>
      <c r="R9" s="163"/>
      <c r="S9" s="163"/>
      <c r="T9" s="163"/>
      <c r="U9" s="163"/>
      <c r="V9" s="163"/>
      <c r="W9" s="163"/>
      <c r="X9" s="163"/>
      <c r="Y9" s="85"/>
      <c r="Z9" s="85"/>
    </row>
    <row r="10" spans="1:26" s="86" customFormat="1" ht="5.15" customHeight="1">
      <c r="A10" s="163"/>
      <c r="B10" s="92"/>
      <c r="C10" s="88"/>
      <c r="D10" s="88"/>
      <c r="E10" s="88"/>
      <c r="F10" s="88"/>
      <c r="G10" s="88"/>
      <c r="H10" s="88"/>
      <c r="I10" s="88"/>
      <c r="J10" s="89"/>
      <c r="K10" s="88"/>
      <c r="L10" s="88"/>
      <c r="M10" s="88"/>
      <c r="N10" s="88"/>
      <c r="O10" s="88"/>
      <c r="P10" s="90"/>
      <c r="Q10" s="85"/>
      <c r="R10" s="163"/>
      <c r="S10" s="163"/>
      <c r="T10" s="163"/>
      <c r="U10" s="163"/>
      <c r="V10" s="163"/>
      <c r="W10" s="163"/>
      <c r="X10" s="163"/>
      <c r="Y10" s="85"/>
      <c r="Z10" s="85"/>
    </row>
    <row r="11" spans="1:26" s="86" customFormat="1" ht="15" customHeight="1">
      <c r="A11" s="163"/>
      <c r="B11" s="87"/>
      <c r="C11" s="94"/>
      <c r="D11" s="88" t="s">
        <v>265</v>
      </c>
      <c r="E11" s="88"/>
      <c r="F11" s="88"/>
      <c r="G11" s="88"/>
      <c r="H11" s="88"/>
      <c r="I11" s="88"/>
      <c r="J11" s="89"/>
      <c r="K11" s="88"/>
      <c r="L11" s="88"/>
      <c r="M11" s="88"/>
      <c r="N11" s="88"/>
      <c r="O11" s="88"/>
      <c r="P11" s="90"/>
      <c r="Q11" s="85"/>
      <c r="R11" s="163"/>
      <c r="S11" s="163"/>
      <c r="T11" s="163"/>
      <c r="U11" s="163"/>
      <c r="V11" s="163"/>
      <c r="W11" s="163"/>
      <c r="X11" s="163"/>
      <c r="Y11" s="85"/>
      <c r="Z11" s="85"/>
    </row>
    <row r="12" spans="1:26" s="86" customFormat="1" ht="4.5" customHeight="1">
      <c r="A12" s="163"/>
      <c r="B12" s="87"/>
      <c r="C12" s="88"/>
      <c r="D12" s="88"/>
      <c r="E12" s="88"/>
      <c r="F12" s="88"/>
      <c r="G12" s="88"/>
      <c r="H12" s="88"/>
      <c r="I12" s="88"/>
      <c r="J12" s="89"/>
      <c r="K12" s="88"/>
      <c r="L12" s="88"/>
      <c r="M12" s="88"/>
      <c r="N12" s="88"/>
      <c r="O12" s="88"/>
      <c r="P12" s="90"/>
      <c r="Q12" s="85"/>
      <c r="R12" s="163"/>
      <c r="S12" s="163"/>
      <c r="T12" s="163"/>
      <c r="U12" s="163"/>
      <c r="V12" s="163"/>
      <c r="W12" s="163"/>
      <c r="X12" s="163"/>
      <c r="Y12" s="85"/>
      <c r="Z12" s="85"/>
    </row>
    <row r="13" spans="1:26" s="86" customFormat="1" ht="15" customHeight="1">
      <c r="A13" s="163"/>
      <c r="B13" s="87"/>
      <c r="C13" s="88" t="s">
        <v>252</v>
      </c>
      <c r="D13" s="88"/>
      <c r="E13" s="88"/>
      <c r="F13" s="88"/>
      <c r="G13" s="88"/>
      <c r="H13" s="88"/>
      <c r="I13" s="88"/>
      <c r="J13" s="89"/>
      <c r="K13" s="88"/>
      <c r="L13" s="88"/>
      <c r="M13" s="88"/>
      <c r="N13" s="88"/>
      <c r="O13" s="88"/>
      <c r="P13" s="90"/>
      <c r="Q13" s="85"/>
      <c r="R13" s="163"/>
      <c r="S13" s="163"/>
      <c r="T13" s="163"/>
      <c r="U13" s="163"/>
      <c r="V13" s="163"/>
      <c r="W13" s="163"/>
      <c r="X13" s="163"/>
      <c r="Y13" s="85"/>
      <c r="Z13" s="85"/>
    </row>
    <row r="14" spans="1:26" s="86" customFormat="1" ht="5.15" customHeight="1">
      <c r="A14" s="163"/>
      <c r="B14" s="87"/>
      <c r="C14" s="88"/>
      <c r="D14" s="88"/>
      <c r="E14" s="88"/>
      <c r="F14" s="88"/>
      <c r="G14" s="88"/>
      <c r="H14" s="88"/>
      <c r="I14" s="88"/>
      <c r="J14" s="89"/>
      <c r="K14" s="88"/>
      <c r="L14" s="88"/>
      <c r="M14" s="88"/>
      <c r="N14" s="88"/>
      <c r="O14" s="88"/>
      <c r="P14" s="90"/>
      <c r="Q14" s="85"/>
      <c r="R14" s="163"/>
      <c r="S14" s="163"/>
      <c r="T14" s="163"/>
      <c r="U14" s="163"/>
      <c r="V14" s="163"/>
      <c r="W14" s="163"/>
      <c r="X14" s="163"/>
      <c r="Y14" s="85"/>
      <c r="Z14" s="85"/>
    </row>
    <row r="15" spans="1:26" s="86" customFormat="1" ht="15" customHeight="1">
      <c r="A15" s="163"/>
      <c r="B15" s="87" t="s">
        <v>255</v>
      </c>
      <c r="C15" s="88" t="s">
        <v>251</v>
      </c>
      <c r="D15" s="88"/>
      <c r="E15" s="88"/>
      <c r="F15" s="88"/>
      <c r="G15" s="88"/>
      <c r="H15" s="88"/>
      <c r="I15" s="88"/>
      <c r="J15" s="89"/>
      <c r="K15" s="88"/>
      <c r="L15" s="88"/>
      <c r="M15" s="88"/>
      <c r="N15" s="88"/>
      <c r="O15" s="88"/>
      <c r="P15" s="90"/>
      <c r="Q15" s="85"/>
      <c r="R15" s="163"/>
      <c r="S15" s="163"/>
      <c r="T15" s="163"/>
      <c r="U15" s="163"/>
      <c r="V15" s="163"/>
      <c r="W15" s="163"/>
      <c r="X15" s="163"/>
      <c r="Y15" s="85"/>
      <c r="Z15" s="85"/>
    </row>
    <row r="16" spans="1:26" s="86" customFormat="1" ht="15" customHeight="1">
      <c r="A16" s="163"/>
      <c r="B16" s="87"/>
      <c r="C16" s="537" t="s">
        <v>463</v>
      </c>
      <c r="D16" s="537"/>
      <c r="E16" s="537"/>
      <c r="F16" s="537"/>
      <c r="G16" s="537"/>
      <c r="H16" s="537"/>
      <c r="I16" s="537"/>
      <c r="J16" s="537"/>
      <c r="K16" s="537"/>
      <c r="L16" s="537"/>
      <c r="M16" s="537"/>
      <c r="N16" s="537"/>
      <c r="O16" s="537"/>
      <c r="P16" s="538"/>
      <c r="Q16" s="85"/>
      <c r="R16" s="163"/>
      <c r="S16" s="163"/>
      <c r="T16" s="163"/>
      <c r="U16" s="163"/>
      <c r="V16" s="163"/>
      <c r="W16" s="163"/>
      <c r="X16" s="163"/>
      <c r="Y16" s="85"/>
      <c r="Z16" s="85"/>
    </row>
    <row r="17" spans="1:26" s="86" customFormat="1" ht="5.15" customHeight="1">
      <c r="A17" s="163"/>
      <c r="B17" s="87"/>
      <c r="C17" s="88"/>
      <c r="D17" s="88"/>
      <c r="E17" s="88"/>
      <c r="F17" s="88"/>
      <c r="G17" s="88"/>
      <c r="H17" s="88"/>
      <c r="I17" s="88"/>
      <c r="J17" s="89"/>
      <c r="K17" s="88"/>
      <c r="L17" s="88"/>
      <c r="M17" s="88"/>
      <c r="N17" s="88"/>
      <c r="O17" s="88"/>
      <c r="P17" s="90"/>
      <c r="Q17" s="85"/>
      <c r="R17" s="163"/>
      <c r="S17" s="163"/>
      <c r="T17" s="163"/>
      <c r="U17" s="163"/>
      <c r="V17" s="163"/>
      <c r="W17" s="163"/>
      <c r="X17" s="163"/>
      <c r="Y17" s="85"/>
      <c r="Z17" s="85"/>
    </row>
    <row r="18" spans="1:26" s="86" customFormat="1" ht="15" customHeight="1">
      <c r="A18" s="163"/>
      <c r="B18" s="87" t="s">
        <v>154</v>
      </c>
      <c r="C18" s="88" t="s">
        <v>155</v>
      </c>
      <c r="D18" s="88"/>
      <c r="E18" s="88"/>
      <c r="F18" s="88"/>
      <c r="G18" s="88"/>
      <c r="H18" s="88"/>
      <c r="I18" s="88"/>
      <c r="J18" s="89"/>
      <c r="K18" s="88"/>
      <c r="L18" s="88"/>
      <c r="M18" s="88"/>
      <c r="N18" s="88"/>
      <c r="O18" s="88"/>
      <c r="P18" s="90"/>
      <c r="Q18" s="85"/>
      <c r="R18" s="163"/>
      <c r="S18" s="163"/>
      <c r="T18" s="163"/>
      <c r="U18" s="163"/>
      <c r="V18" s="163"/>
      <c r="W18" s="163"/>
      <c r="X18" s="163"/>
      <c r="Y18" s="85"/>
      <c r="Z18" s="85"/>
    </row>
    <row r="19" spans="1:26" s="86" customFormat="1" ht="15" customHeight="1">
      <c r="A19" s="163"/>
      <c r="B19" s="92"/>
      <c r="C19" s="88" t="s">
        <v>156</v>
      </c>
      <c r="D19" s="88"/>
      <c r="E19" s="88"/>
      <c r="F19" s="88"/>
      <c r="G19" s="88"/>
      <c r="H19" s="88"/>
      <c r="I19" s="88"/>
      <c r="J19" s="89"/>
      <c r="K19" s="88"/>
      <c r="L19" s="88"/>
      <c r="M19" s="88"/>
      <c r="N19" s="88"/>
      <c r="O19" s="88"/>
      <c r="P19" s="90"/>
      <c r="Q19" s="85"/>
      <c r="R19" s="163"/>
      <c r="S19" s="163"/>
      <c r="T19" s="163"/>
      <c r="U19" s="163"/>
      <c r="V19" s="163"/>
      <c r="W19" s="163"/>
      <c r="X19" s="163"/>
      <c r="Y19" s="85"/>
      <c r="Z19" s="85"/>
    </row>
    <row r="20" spans="1:26" s="86" customFormat="1" ht="15" customHeight="1">
      <c r="A20" s="163"/>
      <c r="B20" s="92"/>
      <c r="C20" s="471" t="s">
        <v>464</v>
      </c>
      <c r="D20" s="471"/>
      <c r="E20" s="471"/>
      <c r="F20" s="471"/>
      <c r="G20" s="471"/>
      <c r="H20" s="471"/>
      <c r="I20" s="471"/>
      <c r="J20" s="472"/>
      <c r="K20" s="88"/>
      <c r="L20" s="88"/>
      <c r="M20" s="88"/>
      <c r="N20" s="88"/>
      <c r="O20" s="88"/>
      <c r="P20" s="90"/>
      <c r="Q20" s="85"/>
      <c r="R20" s="163"/>
      <c r="S20" s="163"/>
      <c r="T20" s="163"/>
      <c r="U20" s="163"/>
      <c r="V20" s="163"/>
      <c r="W20" s="163"/>
      <c r="X20" s="163"/>
      <c r="Y20" s="85"/>
      <c r="Z20" s="85"/>
    </row>
    <row r="21" spans="1:26" s="86" customFormat="1" ht="5.15" customHeight="1">
      <c r="A21" s="163"/>
      <c r="B21" s="92"/>
      <c r="C21" s="88"/>
      <c r="D21" s="88"/>
      <c r="E21" s="88"/>
      <c r="F21" s="88"/>
      <c r="G21" s="88"/>
      <c r="H21" s="88"/>
      <c r="I21" s="88"/>
      <c r="J21" s="89"/>
      <c r="K21" s="88"/>
      <c r="L21" s="88"/>
      <c r="M21" s="88"/>
      <c r="N21" s="88"/>
      <c r="O21" s="88"/>
      <c r="P21" s="90"/>
      <c r="Q21" s="85"/>
      <c r="R21" s="163"/>
      <c r="S21" s="163"/>
      <c r="T21" s="163"/>
      <c r="U21" s="163"/>
      <c r="V21" s="163"/>
      <c r="W21" s="163"/>
      <c r="X21" s="163"/>
      <c r="Y21" s="85"/>
      <c r="Z21" s="85"/>
    </row>
    <row r="22" spans="1:26" s="86" customFormat="1" ht="15" customHeight="1">
      <c r="A22" s="163"/>
      <c r="B22" s="87" t="s">
        <v>253</v>
      </c>
      <c r="C22" s="88" t="s">
        <v>254</v>
      </c>
      <c r="D22" s="88"/>
      <c r="E22" s="88"/>
      <c r="F22" s="88"/>
      <c r="G22" s="88"/>
      <c r="H22" s="88"/>
      <c r="I22" s="88"/>
      <c r="J22" s="89"/>
      <c r="K22" s="88"/>
      <c r="L22" s="88"/>
      <c r="M22" s="88"/>
      <c r="N22" s="88"/>
      <c r="O22" s="88"/>
      <c r="P22" s="90"/>
      <c r="Q22" s="85"/>
      <c r="R22" s="163"/>
      <c r="S22" s="163"/>
      <c r="T22" s="163"/>
      <c r="U22" s="163"/>
      <c r="V22" s="163"/>
      <c r="W22" s="163"/>
      <c r="X22" s="163"/>
      <c r="Y22" s="85"/>
      <c r="Z22" s="85"/>
    </row>
    <row r="23" spans="1:26" s="86" customFormat="1" ht="5.15" customHeight="1">
      <c r="A23" s="163"/>
      <c r="B23" s="92"/>
      <c r="C23" s="88"/>
      <c r="D23" s="88"/>
      <c r="E23" s="88"/>
      <c r="F23" s="88"/>
      <c r="G23" s="88"/>
      <c r="H23" s="88"/>
      <c r="I23" s="88"/>
      <c r="J23" s="89"/>
      <c r="K23" s="88"/>
      <c r="L23" s="88"/>
      <c r="M23" s="88"/>
      <c r="N23" s="88"/>
      <c r="O23" s="88"/>
      <c r="P23" s="90"/>
      <c r="Q23" s="85"/>
      <c r="R23" s="163"/>
      <c r="S23" s="163"/>
      <c r="T23" s="163"/>
      <c r="U23" s="163"/>
      <c r="V23" s="163"/>
      <c r="W23" s="163"/>
      <c r="X23" s="163"/>
      <c r="Y23" s="85"/>
      <c r="Z23" s="85"/>
    </row>
    <row r="24" spans="1:26" s="86" customFormat="1" ht="15" customHeight="1">
      <c r="A24" s="163"/>
      <c r="B24" s="87" t="s">
        <v>256</v>
      </c>
      <c r="C24" s="471" t="s">
        <v>257</v>
      </c>
      <c r="D24" s="471"/>
      <c r="E24" s="471"/>
      <c r="F24" s="471"/>
      <c r="G24" s="471"/>
      <c r="H24" s="471"/>
      <c r="I24" s="471"/>
      <c r="J24" s="472"/>
      <c r="K24" s="471"/>
      <c r="L24" s="471"/>
      <c r="M24" s="471"/>
      <c r="N24" s="471"/>
      <c r="O24" s="471"/>
      <c r="P24" s="90"/>
      <c r="Q24" s="85"/>
      <c r="R24" s="163"/>
      <c r="S24" s="163"/>
      <c r="T24" s="163"/>
      <c r="U24" s="163"/>
      <c r="V24" s="163"/>
      <c r="W24" s="163"/>
      <c r="X24" s="163"/>
      <c r="Y24" s="85"/>
      <c r="Z24" s="85"/>
    </row>
    <row r="25" spans="1:26" s="86" customFormat="1" ht="5.15" customHeight="1">
      <c r="A25" s="163"/>
      <c r="B25" s="92"/>
      <c r="C25" s="88"/>
      <c r="D25" s="88"/>
      <c r="E25" s="88"/>
      <c r="F25" s="88"/>
      <c r="G25" s="88"/>
      <c r="H25" s="88"/>
      <c r="I25" s="88"/>
      <c r="J25" s="89"/>
      <c r="K25" s="88"/>
      <c r="L25" s="88"/>
      <c r="M25" s="88"/>
      <c r="N25" s="88"/>
      <c r="O25" s="88"/>
      <c r="P25" s="90"/>
      <c r="Q25" s="85"/>
      <c r="R25" s="163"/>
      <c r="S25" s="163"/>
      <c r="T25" s="163"/>
      <c r="U25" s="163"/>
      <c r="V25" s="163"/>
      <c r="W25" s="163"/>
      <c r="X25" s="163"/>
      <c r="Y25" s="85"/>
      <c r="Z25" s="85"/>
    </row>
    <row r="26" spans="1:26" s="86" customFormat="1" ht="15" customHeight="1">
      <c r="A26" s="163"/>
      <c r="B26" s="87" t="s">
        <v>258</v>
      </c>
      <c r="C26" s="88" t="s">
        <v>259</v>
      </c>
      <c r="D26" s="88"/>
      <c r="E26" s="88"/>
      <c r="F26" s="88"/>
      <c r="G26" s="88"/>
      <c r="H26" s="88"/>
      <c r="I26" s="88"/>
      <c r="J26" s="89"/>
      <c r="K26" s="88"/>
      <c r="L26" s="88"/>
      <c r="M26" s="88"/>
      <c r="N26" s="88"/>
      <c r="O26" s="88"/>
      <c r="P26" s="90"/>
      <c r="Q26" s="85"/>
      <c r="R26" s="163"/>
      <c r="S26" s="163"/>
      <c r="T26" s="163"/>
      <c r="U26" s="163"/>
      <c r="V26" s="163"/>
      <c r="W26" s="163"/>
      <c r="X26" s="163"/>
      <c r="Y26" s="85"/>
      <c r="Z26" s="85"/>
    </row>
    <row r="27" spans="1:26" s="86" customFormat="1" ht="5.15" customHeight="1" thickBot="1">
      <c r="A27" s="163"/>
      <c r="B27" s="473"/>
      <c r="C27" s="95"/>
      <c r="D27" s="95"/>
      <c r="E27" s="95"/>
      <c r="F27" s="95"/>
      <c r="G27" s="95"/>
      <c r="H27" s="95"/>
      <c r="I27" s="95"/>
      <c r="J27" s="96"/>
      <c r="K27" s="95"/>
      <c r="L27" s="95"/>
      <c r="M27" s="95"/>
      <c r="N27" s="95"/>
      <c r="O27" s="95"/>
      <c r="P27" s="97"/>
      <c r="Q27" s="85"/>
      <c r="R27" s="163"/>
      <c r="S27" s="163"/>
      <c r="T27" s="163"/>
      <c r="U27" s="163"/>
      <c r="V27" s="163"/>
      <c r="W27" s="163"/>
      <c r="X27" s="163"/>
      <c r="Y27" s="85"/>
      <c r="Z27" s="85"/>
    </row>
    <row r="28" spans="1:26" s="86" customFormat="1" ht="15" customHeight="1">
      <c r="A28" s="163"/>
      <c r="B28" s="98"/>
      <c r="C28" s="88"/>
      <c r="D28" s="88"/>
      <c r="E28" s="88"/>
      <c r="F28" s="88"/>
      <c r="G28" s="88"/>
      <c r="H28" s="88"/>
      <c r="I28" s="88"/>
      <c r="J28" s="89"/>
      <c r="K28" s="88"/>
      <c r="L28" s="88"/>
      <c r="M28" s="88"/>
      <c r="N28" s="88"/>
      <c r="O28" s="88"/>
      <c r="P28" s="88"/>
      <c r="Q28" s="85"/>
      <c r="R28" s="163"/>
      <c r="S28" s="163"/>
      <c r="T28" s="163"/>
      <c r="U28" s="163"/>
      <c r="V28" s="163"/>
      <c r="W28" s="163"/>
      <c r="X28" s="163"/>
      <c r="Y28" s="85"/>
      <c r="Z28" s="85"/>
    </row>
    <row r="29" spans="1:26" s="86" customFormat="1" ht="15" customHeight="1">
      <c r="A29" s="163"/>
      <c r="B29" s="85" t="s">
        <v>157</v>
      </c>
      <c r="C29" s="85"/>
      <c r="D29" s="85"/>
      <c r="E29" s="85"/>
      <c r="F29" s="85"/>
      <c r="G29" s="85"/>
      <c r="H29" s="85"/>
      <c r="I29" s="85"/>
      <c r="J29" s="85"/>
      <c r="K29" s="85"/>
      <c r="L29" s="85"/>
      <c r="M29" s="85"/>
      <c r="N29" s="85"/>
      <c r="O29" s="85"/>
      <c r="P29" s="85"/>
      <c r="Q29" s="85"/>
      <c r="R29" s="163"/>
      <c r="S29" s="163"/>
      <c r="T29" s="163"/>
      <c r="U29" s="163"/>
      <c r="V29" s="163"/>
      <c r="W29" s="163"/>
      <c r="X29" s="163"/>
      <c r="Y29" s="85"/>
      <c r="Z29" s="85"/>
    </row>
    <row r="30" spans="1:26" s="86" customFormat="1" ht="3" customHeight="1">
      <c r="A30" s="163"/>
      <c r="B30" s="85"/>
      <c r="C30" s="100"/>
      <c r="D30" s="101"/>
      <c r="E30" s="102"/>
      <c r="F30" s="102"/>
      <c r="G30" s="102"/>
      <c r="H30" s="102"/>
      <c r="I30" s="85"/>
      <c r="J30" s="85"/>
      <c r="K30" s="85"/>
      <c r="L30" s="85"/>
      <c r="M30" s="85"/>
      <c r="N30" s="85"/>
      <c r="O30" s="85"/>
      <c r="P30" s="85"/>
      <c r="Q30" s="85"/>
      <c r="R30" s="163"/>
      <c r="S30" s="163"/>
      <c r="T30" s="163"/>
      <c r="U30" s="163"/>
      <c r="V30" s="163"/>
      <c r="W30" s="163"/>
      <c r="X30" s="163"/>
      <c r="Y30" s="85"/>
      <c r="Z30" s="85"/>
    </row>
    <row r="31" spans="1:26" s="86" customFormat="1" ht="15" customHeight="1">
      <c r="A31" s="163"/>
      <c r="B31" s="85"/>
      <c r="C31" s="100" t="s">
        <v>158</v>
      </c>
      <c r="D31" s="85"/>
      <c r="E31" s="530"/>
      <c r="F31" s="531"/>
      <c r="G31" s="531"/>
      <c r="H31" s="531"/>
      <c r="I31" s="531"/>
      <c r="J31" s="531"/>
      <c r="K31" s="531"/>
      <c r="L31" s="531"/>
      <c r="M31" s="531"/>
      <c r="N31" s="531"/>
      <c r="O31" s="531"/>
      <c r="P31" s="532"/>
      <c r="Q31" s="85"/>
      <c r="R31" s="163"/>
      <c r="S31" s="484" t="s">
        <v>469</v>
      </c>
      <c r="T31" s="163"/>
      <c r="U31" s="163"/>
      <c r="V31" s="163"/>
      <c r="W31" s="163"/>
      <c r="X31" s="163"/>
      <c r="Y31" s="474"/>
      <c r="Z31" s="85"/>
    </row>
    <row r="32" spans="1:26" s="86" customFormat="1" ht="3" customHeight="1">
      <c r="A32" s="163"/>
      <c r="B32" s="85"/>
      <c r="C32" s="100"/>
      <c r="D32" s="103"/>
      <c r="E32" s="103"/>
      <c r="F32" s="103"/>
      <c r="G32" s="103"/>
      <c r="H32" s="103"/>
      <c r="I32" s="103"/>
      <c r="J32" s="103"/>
      <c r="K32" s="103"/>
      <c r="L32" s="103"/>
      <c r="M32" s="103"/>
      <c r="N32" s="103"/>
      <c r="O32" s="103"/>
      <c r="P32" s="103"/>
      <c r="Q32" s="103"/>
      <c r="R32" s="164"/>
      <c r="S32" s="485"/>
      <c r="T32" s="164"/>
      <c r="U32" s="164"/>
      <c r="V32" s="164"/>
      <c r="W32" s="164"/>
      <c r="X32" s="164"/>
      <c r="Y32" s="474"/>
      <c r="Z32" s="85"/>
    </row>
    <row r="33" spans="1:26" s="86" customFormat="1" ht="15" customHeight="1">
      <c r="A33" s="163"/>
      <c r="B33" s="85"/>
      <c r="C33" s="100" t="s">
        <v>159</v>
      </c>
      <c r="D33" s="85"/>
      <c r="E33" s="530"/>
      <c r="F33" s="531"/>
      <c r="G33" s="531"/>
      <c r="H33" s="531"/>
      <c r="I33" s="531"/>
      <c r="J33" s="531"/>
      <c r="K33" s="531"/>
      <c r="L33" s="531"/>
      <c r="M33" s="531"/>
      <c r="N33" s="531"/>
      <c r="O33" s="531"/>
      <c r="P33" s="532"/>
      <c r="Q33" s="85"/>
      <c r="R33" s="163"/>
      <c r="S33" s="484" t="s">
        <v>469</v>
      </c>
      <c r="T33" s="163"/>
      <c r="U33" s="163"/>
      <c r="V33" s="163"/>
      <c r="W33" s="163"/>
      <c r="X33" s="163"/>
      <c r="Y33" s="474"/>
      <c r="Z33" s="85"/>
    </row>
    <row r="34" spans="1:26" s="86" customFormat="1" ht="3" customHeight="1">
      <c r="A34" s="163"/>
      <c r="B34" s="85"/>
      <c r="C34" s="103"/>
      <c r="D34" s="103"/>
      <c r="E34" s="103"/>
      <c r="F34" s="103"/>
      <c r="G34" s="103"/>
      <c r="H34" s="103"/>
      <c r="I34" s="103"/>
      <c r="J34" s="103"/>
      <c r="K34" s="103"/>
      <c r="L34" s="103"/>
      <c r="M34" s="103"/>
      <c r="N34" s="103"/>
      <c r="O34" s="103"/>
      <c r="P34" s="103"/>
      <c r="Q34" s="103"/>
      <c r="R34" s="163"/>
      <c r="S34" s="486"/>
      <c r="T34" s="163"/>
      <c r="U34" s="163"/>
      <c r="V34" s="163"/>
      <c r="W34" s="163"/>
      <c r="X34" s="163"/>
      <c r="Y34" s="474"/>
      <c r="Z34" s="85"/>
    </row>
    <row r="35" spans="1:26" s="86" customFormat="1" ht="15" customHeight="1">
      <c r="A35" s="163"/>
      <c r="B35" s="85"/>
      <c r="C35" s="103" t="s">
        <v>272</v>
      </c>
      <c r="D35" s="85"/>
      <c r="E35" s="530"/>
      <c r="F35" s="531"/>
      <c r="G35" s="531"/>
      <c r="H35" s="531"/>
      <c r="I35" s="531"/>
      <c r="J35" s="531"/>
      <c r="K35" s="531"/>
      <c r="L35" s="531"/>
      <c r="M35" s="531"/>
      <c r="N35" s="531"/>
      <c r="O35" s="531"/>
      <c r="P35" s="532"/>
      <c r="Q35" s="85"/>
      <c r="R35" s="163"/>
      <c r="S35" s="484" t="s">
        <v>469</v>
      </c>
      <c r="T35" s="163"/>
      <c r="U35" s="163"/>
      <c r="V35" s="163"/>
      <c r="W35" s="163"/>
      <c r="X35" s="163"/>
      <c r="Y35" s="474"/>
      <c r="Z35" s="85"/>
    </row>
    <row r="36" spans="1:26" s="86" customFormat="1" ht="3" customHeight="1">
      <c r="A36" s="163"/>
      <c r="B36" s="85"/>
      <c r="C36" s="85"/>
      <c r="D36" s="85"/>
      <c r="E36" s="104"/>
      <c r="F36" s="85"/>
      <c r="G36" s="85"/>
      <c r="H36" s="85"/>
      <c r="I36" s="104"/>
      <c r="J36" s="85"/>
      <c r="K36" s="85"/>
      <c r="L36" s="85"/>
      <c r="M36" s="85"/>
      <c r="N36" s="85"/>
      <c r="O36" s="85"/>
      <c r="P36" s="85"/>
      <c r="Q36" s="85"/>
      <c r="R36" s="163"/>
      <c r="S36" s="486"/>
      <c r="T36" s="163"/>
      <c r="U36" s="163"/>
      <c r="V36" s="163"/>
      <c r="W36" s="163"/>
      <c r="X36" s="163"/>
      <c r="Y36" s="474"/>
      <c r="Z36" s="85"/>
    </row>
    <row r="37" spans="1:26" s="86" customFormat="1" ht="15" customHeight="1">
      <c r="A37" s="163"/>
      <c r="B37" s="85"/>
      <c r="C37" s="104" t="s">
        <v>160</v>
      </c>
      <c r="D37" s="104"/>
      <c r="E37" s="104"/>
      <c r="F37" s="104"/>
      <c r="G37" s="104"/>
      <c r="H37" s="104"/>
      <c r="I37" s="104"/>
      <c r="J37" s="104"/>
      <c r="K37" s="104"/>
      <c r="L37" s="104"/>
      <c r="M37" s="85"/>
      <c r="N37" s="85"/>
      <c r="O37" s="85"/>
      <c r="P37" s="85"/>
      <c r="Q37" s="85"/>
      <c r="R37" s="163"/>
      <c r="S37" s="486"/>
      <c r="T37" s="163"/>
      <c r="U37" s="163"/>
      <c r="V37" s="163"/>
      <c r="W37" s="163"/>
      <c r="X37" s="163"/>
      <c r="Y37" s="474"/>
      <c r="Z37" s="85"/>
    </row>
    <row r="38" spans="1:26" s="86" customFormat="1" ht="3" customHeight="1">
      <c r="A38" s="163"/>
      <c r="B38" s="85"/>
      <c r="C38" s="104"/>
      <c r="D38" s="104"/>
      <c r="E38" s="104"/>
      <c r="F38" s="104"/>
      <c r="G38" s="104"/>
      <c r="H38" s="104"/>
      <c r="I38" s="104"/>
      <c r="J38" s="104"/>
      <c r="K38" s="104"/>
      <c r="L38" s="104"/>
      <c r="M38" s="85"/>
      <c r="N38" s="85"/>
      <c r="O38" s="85"/>
      <c r="P38" s="85"/>
      <c r="Q38" s="85"/>
      <c r="R38" s="163"/>
      <c r="S38" s="486"/>
      <c r="T38" s="163"/>
      <c r="U38" s="163"/>
      <c r="V38" s="163"/>
      <c r="W38" s="163"/>
      <c r="X38" s="163"/>
      <c r="Y38" s="474"/>
      <c r="Z38" s="85"/>
    </row>
    <row r="39" spans="1:26" s="86" customFormat="1" ht="15" customHeight="1">
      <c r="A39" s="163"/>
      <c r="B39" s="85"/>
      <c r="C39" s="533" t="s">
        <v>161</v>
      </c>
      <c r="D39" s="533"/>
      <c r="E39" s="105"/>
      <c r="F39" s="534"/>
      <c r="G39" s="535"/>
      <c r="H39" s="535"/>
      <c r="I39" s="535"/>
      <c r="J39" s="535"/>
      <c r="K39" s="535"/>
      <c r="L39" s="535"/>
      <c r="M39" s="535"/>
      <c r="N39" s="535"/>
      <c r="O39" s="536"/>
      <c r="P39" s="85"/>
      <c r="Q39" s="85"/>
      <c r="R39" s="163"/>
      <c r="S39" s="486" t="s">
        <v>474</v>
      </c>
      <c r="T39" s="163"/>
      <c r="U39" s="163"/>
      <c r="V39" s="163"/>
      <c r="W39" s="163"/>
      <c r="X39" s="163"/>
      <c r="Y39" s="474"/>
      <c r="Z39" s="85"/>
    </row>
    <row r="40" spans="1:26" s="86" customFormat="1" ht="15" customHeight="1">
      <c r="A40" s="163"/>
      <c r="B40" s="85" t="s">
        <v>162</v>
      </c>
      <c r="C40" s="85"/>
      <c r="D40" s="85"/>
      <c r="E40" s="85"/>
      <c r="F40" s="85"/>
      <c r="G40" s="85"/>
      <c r="H40" s="85"/>
      <c r="I40" s="85"/>
      <c r="J40" s="85"/>
      <c r="K40" s="85"/>
      <c r="L40" s="85"/>
      <c r="M40" s="85"/>
      <c r="N40" s="85"/>
      <c r="O40" s="85"/>
      <c r="P40" s="85"/>
      <c r="Q40" s="85"/>
      <c r="R40" s="163"/>
      <c r="S40" s="486"/>
      <c r="T40" s="163"/>
      <c r="U40" s="163"/>
      <c r="V40" s="163"/>
      <c r="W40" s="163"/>
      <c r="X40" s="163"/>
      <c r="Y40" s="474"/>
      <c r="Z40" s="85"/>
    </row>
    <row r="41" spans="1:26" s="86" customFormat="1" ht="15" customHeight="1">
      <c r="A41" s="163"/>
      <c r="B41" s="85"/>
      <c r="C41" s="100" t="s">
        <v>163</v>
      </c>
      <c r="D41" s="101" t="s">
        <v>164</v>
      </c>
      <c r="E41" s="282"/>
      <c r="F41" s="102" t="s">
        <v>165</v>
      </c>
      <c r="G41" s="539"/>
      <c r="H41" s="540"/>
      <c r="I41" s="88"/>
      <c r="J41" s="88"/>
      <c r="K41" s="88"/>
      <c r="L41" s="88"/>
      <c r="M41" s="88"/>
      <c r="N41" s="88"/>
      <c r="O41" s="88"/>
      <c r="P41" s="88"/>
      <c r="Q41" s="85"/>
      <c r="R41" s="163"/>
      <c r="S41" s="484" t="s">
        <v>469</v>
      </c>
      <c r="T41" s="163"/>
      <c r="U41" s="163"/>
      <c r="V41" s="163"/>
      <c r="W41" s="163"/>
      <c r="X41" s="163"/>
      <c r="Y41" s="475"/>
      <c r="Z41" s="85"/>
    </row>
    <row r="42" spans="1:26" s="86" customFormat="1" ht="3" customHeight="1">
      <c r="A42" s="163"/>
      <c r="B42" s="85"/>
      <c r="C42" s="100"/>
      <c r="D42" s="103"/>
      <c r="E42" s="103"/>
      <c r="F42" s="103"/>
      <c r="G42" s="103"/>
      <c r="H42" s="103"/>
      <c r="I42" s="103"/>
      <c r="J42" s="103"/>
      <c r="K42" s="103"/>
      <c r="L42" s="88"/>
      <c r="M42" s="88"/>
      <c r="N42" s="88"/>
      <c r="O42" s="88"/>
      <c r="P42" s="88"/>
      <c r="Q42" s="85"/>
      <c r="R42" s="163"/>
      <c r="S42" s="486"/>
      <c r="T42" s="163"/>
      <c r="U42" s="163"/>
      <c r="V42" s="163"/>
      <c r="W42" s="163"/>
      <c r="X42" s="163"/>
      <c r="Y42" s="475"/>
      <c r="Z42" s="85"/>
    </row>
    <row r="43" spans="1:26" s="86" customFormat="1" ht="15" customHeight="1">
      <c r="A43" s="163"/>
      <c r="B43" s="85"/>
      <c r="C43" s="100" t="s">
        <v>166</v>
      </c>
      <c r="D43" s="85"/>
      <c r="E43" s="541"/>
      <c r="F43" s="542"/>
      <c r="G43" s="542"/>
      <c r="H43" s="542"/>
      <c r="I43" s="542"/>
      <c r="J43" s="542"/>
      <c r="K43" s="542"/>
      <c r="L43" s="542"/>
      <c r="M43" s="542"/>
      <c r="N43" s="542"/>
      <c r="O43" s="542"/>
      <c r="P43" s="543"/>
      <c r="Q43" s="85"/>
      <c r="R43" s="163"/>
      <c r="S43" s="484" t="s">
        <v>469</v>
      </c>
      <c r="T43" s="163"/>
      <c r="U43" s="163"/>
      <c r="V43" s="163"/>
      <c r="W43" s="163"/>
      <c r="X43" s="163"/>
      <c r="Y43" s="475"/>
      <c r="Z43" s="85"/>
    </row>
    <row r="44" spans="1:26" s="86" customFormat="1" ht="3" customHeight="1">
      <c r="A44" s="163"/>
      <c r="B44" s="85"/>
      <c r="C44" s="103"/>
      <c r="D44" s="85"/>
      <c r="E44" s="107"/>
      <c r="F44" s="107"/>
      <c r="G44" s="107"/>
      <c r="H44" s="107"/>
      <c r="I44" s="107"/>
      <c r="J44" s="107"/>
      <c r="K44" s="107"/>
      <c r="L44" s="107"/>
      <c r="M44" s="107"/>
      <c r="N44" s="107"/>
      <c r="O44" s="107"/>
      <c r="P44" s="107"/>
      <c r="Q44" s="85"/>
      <c r="R44" s="163"/>
      <c r="S44" s="486"/>
      <c r="T44" s="163"/>
      <c r="U44" s="163"/>
      <c r="V44" s="163"/>
      <c r="W44" s="163"/>
      <c r="X44" s="163"/>
      <c r="Y44" s="475"/>
      <c r="Z44" s="85"/>
    </row>
    <row r="45" spans="1:26" s="86" customFormat="1" ht="15" customHeight="1">
      <c r="A45" s="163"/>
      <c r="B45" s="85"/>
      <c r="C45" s="108" t="s">
        <v>167</v>
      </c>
      <c r="D45" s="103"/>
      <c r="E45" s="544"/>
      <c r="F45" s="545"/>
      <c r="G45" s="545"/>
      <c r="H45" s="545"/>
      <c r="I45" s="545"/>
      <c r="J45" s="545"/>
      <c r="K45" s="545"/>
      <c r="L45" s="545"/>
      <c r="M45" s="545"/>
      <c r="N45" s="545"/>
      <c r="O45" s="545"/>
      <c r="P45" s="546"/>
      <c r="Q45" s="103"/>
      <c r="R45" s="164"/>
      <c r="S45" s="484" t="s">
        <v>469</v>
      </c>
      <c r="T45" s="164"/>
      <c r="U45" s="164"/>
      <c r="V45" s="164"/>
      <c r="W45" s="164"/>
      <c r="X45" s="164"/>
      <c r="Y45" s="475"/>
      <c r="Z45" s="85"/>
    </row>
    <row r="46" spans="1:26" s="86" customFormat="1" ht="15" customHeight="1">
      <c r="A46" s="163"/>
      <c r="B46" s="85"/>
      <c r="C46" s="100" t="s">
        <v>168</v>
      </c>
      <c r="D46" s="85"/>
      <c r="E46" s="530"/>
      <c r="F46" s="531"/>
      <c r="G46" s="531"/>
      <c r="H46" s="531"/>
      <c r="I46" s="531"/>
      <c r="J46" s="531"/>
      <c r="K46" s="531"/>
      <c r="L46" s="531"/>
      <c r="M46" s="531"/>
      <c r="N46" s="531"/>
      <c r="O46" s="531"/>
      <c r="P46" s="532"/>
      <c r="Q46" s="85"/>
      <c r="R46" s="163"/>
      <c r="S46" s="484" t="s">
        <v>469</v>
      </c>
      <c r="T46" s="163"/>
      <c r="U46" s="163"/>
      <c r="V46" s="163"/>
      <c r="W46" s="163"/>
      <c r="X46" s="163"/>
      <c r="Y46" s="475"/>
      <c r="Z46" s="85"/>
    </row>
    <row r="47" spans="1:26" s="86" customFormat="1" ht="3" customHeight="1">
      <c r="A47" s="163"/>
      <c r="B47" s="85"/>
      <c r="C47" s="103"/>
      <c r="D47" s="85"/>
      <c r="E47" s="85"/>
      <c r="F47" s="85"/>
      <c r="G47" s="85"/>
      <c r="H47" s="85"/>
      <c r="I47" s="85"/>
      <c r="J47" s="85"/>
      <c r="K47" s="85"/>
      <c r="L47" s="85"/>
      <c r="M47" s="85"/>
      <c r="N47" s="85"/>
      <c r="O47" s="85"/>
      <c r="P47" s="85"/>
      <c r="Q47" s="85"/>
      <c r="R47" s="163"/>
      <c r="S47" s="486"/>
      <c r="T47" s="163"/>
      <c r="U47" s="163"/>
      <c r="V47" s="163"/>
      <c r="W47" s="163"/>
      <c r="X47" s="163"/>
      <c r="Y47" s="475"/>
      <c r="Z47" s="85"/>
    </row>
    <row r="48" spans="1:26" s="86" customFormat="1" ht="15" customHeight="1">
      <c r="A48" s="163"/>
      <c r="B48" s="85"/>
      <c r="C48" s="100" t="s">
        <v>88</v>
      </c>
      <c r="D48" s="85"/>
      <c r="E48" s="547"/>
      <c r="F48" s="548"/>
      <c r="G48" s="548"/>
      <c r="H48" s="548"/>
      <c r="I48" s="548"/>
      <c r="J48" s="548"/>
      <c r="K48" s="548"/>
      <c r="L48" s="548"/>
      <c r="M48" s="548"/>
      <c r="N48" s="548"/>
      <c r="O48" s="548"/>
      <c r="P48" s="549"/>
      <c r="Q48" s="85"/>
      <c r="R48" s="163"/>
      <c r="S48" s="486" t="s">
        <v>475</v>
      </c>
      <c r="T48" s="163"/>
      <c r="U48" s="163"/>
      <c r="V48" s="163"/>
      <c r="W48" s="163"/>
      <c r="X48" s="163"/>
      <c r="Y48" s="475"/>
      <c r="Z48" s="85"/>
    </row>
    <row r="49" spans="1:26" s="86" customFormat="1" ht="3" customHeight="1">
      <c r="A49" s="163"/>
      <c r="B49" s="85"/>
      <c r="C49" s="100"/>
      <c r="D49" s="103"/>
      <c r="E49" s="103"/>
      <c r="F49" s="103"/>
      <c r="G49" s="103"/>
      <c r="H49" s="103"/>
      <c r="I49" s="103"/>
      <c r="J49" s="103"/>
      <c r="K49" s="103"/>
      <c r="L49" s="103"/>
      <c r="M49" s="103"/>
      <c r="N49" s="103"/>
      <c r="O49" s="103"/>
      <c r="P49" s="103"/>
      <c r="Q49" s="85"/>
      <c r="R49" s="163"/>
      <c r="S49" s="486"/>
      <c r="T49" s="163"/>
      <c r="U49" s="163"/>
      <c r="V49" s="163"/>
      <c r="W49" s="163"/>
      <c r="X49" s="163"/>
      <c r="Y49" s="475"/>
      <c r="Z49" s="85"/>
    </row>
    <row r="50" spans="1:26" s="86" customFormat="1" ht="15" customHeight="1">
      <c r="A50" s="163"/>
      <c r="B50" s="85"/>
      <c r="C50" s="109" t="s">
        <v>169</v>
      </c>
      <c r="D50" s="85"/>
      <c r="E50" s="550"/>
      <c r="F50" s="551"/>
      <c r="G50" s="551"/>
      <c r="H50" s="551"/>
      <c r="I50" s="551"/>
      <c r="J50" s="551"/>
      <c r="K50" s="551"/>
      <c r="L50" s="551"/>
      <c r="M50" s="551"/>
      <c r="N50" s="551"/>
      <c r="O50" s="551"/>
      <c r="P50" s="552"/>
      <c r="Q50" s="85"/>
      <c r="R50" s="163"/>
      <c r="S50" s="486" t="s">
        <v>475</v>
      </c>
      <c r="T50" s="163"/>
      <c r="U50" s="163"/>
      <c r="V50" s="163"/>
      <c r="W50" s="163"/>
      <c r="X50" s="163"/>
      <c r="Y50" s="475"/>
      <c r="Z50" s="85"/>
    </row>
    <row r="51" spans="1:26" s="86" customFormat="1" ht="3" customHeight="1">
      <c r="A51" s="163"/>
      <c r="B51" s="85"/>
      <c r="C51" s="103"/>
      <c r="D51" s="103"/>
      <c r="E51" s="103"/>
      <c r="F51" s="103"/>
      <c r="G51" s="103"/>
      <c r="H51" s="103"/>
      <c r="I51" s="103"/>
      <c r="J51" s="103"/>
      <c r="K51" s="103"/>
      <c r="L51" s="103"/>
      <c r="M51" s="103"/>
      <c r="N51" s="103"/>
      <c r="O51" s="103"/>
      <c r="P51" s="103"/>
      <c r="Q51" s="85"/>
      <c r="R51" s="163"/>
      <c r="S51" s="486"/>
      <c r="T51" s="163"/>
      <c r="U51" s="163"/>
      <c r="V51" s="163"/>
      <c r="W51" s="163"/>
      <c r="X51" s="163"/>
      <c r="Y51" s="475"/>
      <c r="Z51" s="85"/>
    </row>
    <row r="52" spans="1:26" s="86" customFormat="1" ht="15" customHeight="1">
      <c r="A52" s="163"/>
      <c r="B52" s="85"/>
      <c r="C52" s="109" t="s">
        <v>170</v>
      </c>
      <c r="D52" s="85"/>
      <c r="E52" s="550"/>
      <c r="F52" s="551"/>
      <c r="G52" s="551"/>
      <c r="H52" s="551"/>
      <c r="I52" s="551"/>
      <c r="J52" s="551"/>
      <c r="K52" s="551"/>
      <c r="L52" s="551"/>
      <c r="M52" s="551"/>
      <c r="N52" s="551"/>
      <c r="O52" s="551"/>
      <c r="P52" s="552"/>
      <c r="Q52" s="85"/>
      <c r="R52" s="163"/>
      <c r="S52" s="486" t="s">
        <v>475</v>
      </c>
      <c r="T52" s="163"/>
      <c r="U52" s="163"/>
      <c r="V52" s="163"/>
      <c r="W52" s="163"/>
      <c r="X52" s="163"/>
      <c r="Y52" s="475"/>
      <c r="Z52" s="85"/>
    </row>
    <row r="53" spans="1:26" s="86" customFormat="1" ht="3" customHeight="1">
      <c r="A53" s="163"/>
      <c r="B53" s="85"/>
      <c r="C53" s="85"/>
      <c r="D53" s="85"/>
      <c r="E53" s="110"/>
      <c r="F53" s="110"/>
      <c r="G53" s="110"/>
      <c r="H53" s="110"/>
      <c r="I53" s="110"/>
      <c r="J53" s="110"/>
      <c r="K53" s="110"/>
      <c r="L53" s="110"/>
      <c r="M53" s="85"/>
      <c r="N53" s="85"/>
      <c r="O53" s="85"/>
      <c r="P53" s="85"/>
      <c r="Q53" s="85"/>
      <c r="R53" s="163"/>
      <c r="S53" s="486"/>
      <c r="T53" s="163"/>
      <c r="U53" s="163"/>
      <c r="V53" s="163"/>
      <c r="W53" s="163"/>
      <c r="X53" s="163"/>
      <c r="Y53" s="475"/>
      <c r="Z53" s="85"/>
    </row>
    <row r="54" spans="1:26" s="86" customFormat="1" ht="15" customHeight="1">
      <c r="A54" s="163"/>
      <c r="B54" s="85"/>
      <c r="C54" s="111" t="s">
        <v>7</v>
      </c>
      <c r="D54" s="24"/>
      <c r="E54" s="554"/>
      <c r="F54" s="555"/>
      <c r="G54" s="555"/>
      <c r="H54" s="555"/>
      <c r="I54" s="555"/>
      <c r="J54" s="555"/>
      <c r="K54" s="555"/>
      <c r="L54" s="555"/>
      <c r="M54" s="555"/>
      <c r="N54" s="555"/>
      <c r="O54" s="555"/>
      <c r="P54" s="556"/>
      <c r="Q54" s="85"/>
      <c r="R54" s="163"/>
      <c r="S54" s="484" t="s">
        <v>469</v>
      </c>
      <c r="T54" s="163"/>
      <c r="U54" s="163"/>
      <c r="V54" s="163"/>
      <c r="W54" s="163"/>
      <c r="X54" s="163"/>
      <c r="Y54" s="475"/>
      <c r="Z54" s="85"/>
    </row>
    <row r="55" spans="1:26" s="86" customFormat="1" ht="15" customHeight="1">
      <c r="A55" s="163"/>
      <c r="B55" s="85"/>
      <c r="C55" s="103" t="s">
        <v>171</v>
      </c>
      <c r="D55" s="85"/>
      <c r="E55" s="557"/>
      <c r="F55" s="558"/>
      <c r="G55" s="558"/>
      <c r="H55" s="558"/>
      <c r="I55" s="558"/>
      <c r="J55" s="558"/>
      <c r="K55" s="558"/>
      <c r="L55" s="558"/>
      <c r="M55" s="558"/>
      <c r="N55" s="558"/>
      <c r="O55" s="558"/>
      <c r="P55" s="559"/>
      <c r="Q55" s="85"/>
      <c r="R55" s="163"/>
      <c r="S55" s="486"/>
      <c r="T55" s="163"/>
      <c r="U55" s="163"/>
      <c r="V55" s="163"/>
      <c r="W55" s="163"/>
      <c r="X55" s="163"/>
      <c r="Y55" s="475"/>
      <c r="Z55" s="85"/>
    </row>
    <row r="56" spans="1:26" s="86" customFormat="1" ht="15" customHeight="1">
      <c r="A56" s="163"/>
      <c r="B56" s="85"/>
      <c r="C56" s="85"/>
      <c r="D56" s="85"/>
      <c r="E56" s="110"/>
      <c r="F56" s="110"/>
      <c r="G56" s="110"/>
      <c r="H56" s="110"/>
      <c r="I56" s="110"/>
      <c r="J56" s="110"/>
      <c r="K56" s="110"/>
      <c r="L56" s="110"/>
      <c r="M56" s="85"/>
      <c r="N56" s="85"/>
      <c r="O56" s="85"/>
      <c r="P56" s="85"/>
      <c r="Q56" s="85"/>
      <c r="R56" s="163"/>
      <c r="S56" s="486"/>
      <c r="T56" s="163"/>
      <c r="U56" s="163"/>
      <c r="V56" s="163"/>
      <c r="W56" s="163"/>
      <c r="X56" s="163"/>
      <c r="Y56" s="475"/>
      <c r="Z56" s="85"/>
    </row>
    <row r="57" spans="1:26" s="86" customFormat="1" ht="15" customHeight="1">
      <c r="A57" s="163"/>
      <c r="B57" s="85" t="s">
        <v>172</v>
      </c>
      <c r="C57" s="85"/>
      <c r="D57" s="85"/>
      <c r="E57" s="85"/>
      <c r="F57" s="85"/>
      <c r="G57" s="85"/>
      <c r="H57" s="85"/>
      <c r="I57" s="85"/>
      <c r="J57" s="85"/>
      <c r="K57" s="85"/>
      <c r="L57" s="85"/>
      <c r="M57" s="85"/>
      <c r="N57" s="85"/>
      <c r="O57" s="85"/>
      <c r="P57" s="85"/>
      <c r="Q57" s="85"/>
      <c r="R57" s="163"/>
      <c r="S57" s="486"/>
      <c r="T57" s="163"/>
      <c r="U57" s="163"/>
      <c r="V57" s="163"/>
      <c r="W57" s="163"/>
      <c r="X57" s="163"/>
      <c r="Y57" s="85"/>
      <c r="Z57" s="85"/>
    </row>
    <row r="58" spans="1:26" s="86" customFormat="1" ht="15" customHeight="1">
      <c r="A58" s="163"/>
      <c r="B58" s="85"/>
      <c r="C58" s="103" t="s">
        <v>173</v>
      </c>
      <c r="D58" s="85"/>
      <c r="E58" s="530"/>
      <c r="F58" s="531"/>
      <c r="G58" s="531"/>
      <c r="H58" s="531"/>
      <c r="I58" s="531"/>
      <c r="J58" s="531"/>
      <c r="K58" s="531"/>
      <c r="L58" s="531"/>
      <c r="M58" s="531"/>
      <c r="N58" s="531"/>
      <c r="O58" s="531"/>
      <c r="P58" s="532"/>
      <c r="Q58" s="103"/>
      <c r="R58" s="163"/>
      <c r="S58" s="484" t="s">
        <v>469</v>
      </c>
      <c r="T58" s="163"/>
      <c r="U58" s="163"/>
      <c r="V58" s="163"/>
      <c r="W58" s="163"/>
      <c r="X58" s="163"/>
      <c r="Y58" s="475"/>
      <c r="Z58" s="85"/>
    </row>
    <row r="59" spans="1:26" s="86" customFormat="1" ht="3" customHeight="1">
      <c r="A59" s="163"/>
      <c r="B59" s="85"/>
      <c r="C59" s="103"/>
      <c r="D59" s="85"/>
      <c r="E59" s="112"/>
      <c r="F59" s="112"/>
      <c r="G59" s="112"/>
      <c r="H59" s="112"/>
      <c r="I59" s="112"/>
      <c r="J59" s="112"/>
      <c r="K59" s="112"/>
      <c r="L59" s="112"/>
      <c r="M59" s="112"/>
      <c r="N59" s="112"/>
      <c r="O59" s="112"/>
      <c r="P59" s="112"/>
      <c r="Q59" s="85"/>
      <c r="R59" s="163"/>
      <c r="S59" s="486"/>
      <c r="T59" s="163"/>
      <c r="U59" s="163"/>
      <c r="V59" s="163"/>
      <c r="W59" s="163"/>
      <c r="X59" s="163"/>
      <c r="Y59" s="475"/>
      <c r="Z59" s="85"/>
    </row>
    <row r="60" spans="1:26" s="86" customFormat="1" ht="15" customHeight="1">
      <c r="A60" s="163"/>
      <c r="B60" s="85"/>
      <c r="C60" s="100" t="s">
        <v>163</v>
      </c>
      <c r="D60" s="101" t="s">
        <v>164</v>
      </c>
      <c r="E60" s="282"/>
      <c r="F60" s="102" t="s">
        <v>165</v>
      </c>
      <c r="G60" s="539"/>
      <c r="H60" s="540"/>
      <c r="I60" s="85"/>
      <c r="J60" s="85"/>
      <c r="K60" s="85"/>
      <c r="L60" s="85"/>
      <c r="M60" s="85"/>
      <c r="N60" s="85"/>
      <c r="O60" s="85"/>
      <c r="P60" s="85"/>
      <c r="Q60" s="103"/>
      <c r="R60" s="164"/>
      <c r="S60" s="484" t="s">
        <v>469</v>
      </c>
      <c r="T60" s="164"/>
      <c r="U60" s="164"/>
      <c r="V60" s="164"/>
      <c r="W60" s="164"/>
      <c r="X60" s="164"/>
      <c r="Y60" s="475"/>
      <c r="Z60" s="85"/>
    </row>
    <row r="61" spans="1:26" s="86" customFormat="1" ht="3" customHeight="1">
      <c r="A61" s="163"/>
      <c r="B61" s="85"/>
      <c r="C61" s="103"/>
      <c r="D61" s="103"/>
      <c r="E61" s="103"/>
      <c r="F61" s="103"/>
      <c r="G61" s="103"/>
      <c r="H61" s="103"/>
      <c r="I61" s="103"/>
      <c r="J61" s="103"/>
      <c r="K61" s="103"/>
      <c r="L61" s="103"/>
      <c r="M61" s="85"/>
      <c r="N61" s="85"/>
      <c r="O61" s="85"/>
      <c r="P61" s="85"/>
      <c r="Q61" s="85"/>
      <c r="R61" s="163"/>
      <c r="S61" s="486"/>
      <c r="T61" s="163"/>
      <c r="U61" s="163"/>
      <c r="V61" s="163"/>
      <c r="W61" s="163"/>
      <c r="X61" s="163"/>
      <c r="Y61" s="475"/>
      <c r="Z61" s="85"/>
    </row>
    <row r="62" spans="1:26" s="86" customFormat="1" ht="15" customHeight="1">
      <c r="A62" s="163"/>
      <c r="B62" s="85"/>
      <c r="C62" s="100" t="s">
        <v>174</v>
      </c>
      <c r="D62" s="85"/>
      <c r="E62" s="541"/>
      <c r="F62" s="542"/>
      <c r="G62" s="542"/>
      <c r="H62" s="542"/>
      <c r="I62" s="542"/>
      <c r="J62" s="542"/>
      <c r="K62" s="542"/>
      <c r="L62" s="542"/>
      <c r="M62" s="542"/>
      <c r="N62" s="542"/>
      <c r="O62" s="542"/>
      <c r="P62" s="543"/>
      <c r="Q62" s="85"/>
      <c r="R62" s="163"/>
      <c r="S62" s="484" t="s">
        <v>469</v>
      </c>
      <c r="T62" s="163"/>
      <c r="U62" s="163"/>
      <c r="V62" s="163"/>
      <c r="W62" s="163"/>
      <c r="X62" s="163"/>
      <c r="Y62" s="475"/>
      <c r="Z62" s="85"/>
    </row>
    <row r="63" spans="1:26" s="86" customFormat="1" ht="3" customHeight="1">
      <c r="A63" s="163"/>
      <c r="B63" s="85"/>
      <c r="C63" s="103"/>
      <c r="D63" s="85"/>
      <c r="E63" s="113"/>
      <c r="F63" s="113"/>
      <c r="G63" s="113"/>
      <c r="H63" s="113"/>
      <c r="I63" s="113"/>
      <c r="J63" s="113"/>
      <c r="K63" s="113"/>
      <c r="L63" s="113"/>
      <c r="M63" s="113"/>
      <c r="N63" s="113"/>
      <c r="O63" s="113"/>
      <c r="P63" s="113"/>
      <c r="Q63" s="85"/>
      <c r="R63" s="163"/>
      <c r="S63" s="486"/>
      <c r="T63" s="163"/>
      <c r="U63" s="163"/>
      <c r="V63" s="163"/>
      <c r="W63" s="163"/>
      <c r="X63" s="163"/>
      <c r="Y63" s="475"/>
      <c r="Z63" s="85"/>
    </row>
    <row r="64" spans="1:26" s="86" customFormat="1" ht="15" customHeight="1">
      <c r="A64" s="163"/>
      <c r="B64" s="85"/>
      <c r="C64" s="100" t="s">
        <v>175</v>
      </c>
      <c r="D64" s="85"/>
      <c r="E64" s="541"/>
      <c r="F64" s="542"/>
      <c r="G64" s="542"/>
      <c r="H64" s="542"/>
      <c r="I64" s="542"/>
      <c r="J64" s="542"/>
      <c r="K64" s="542"/>
      <c r="L64" s="542"/>
      <c r="M64" s="542"/>
      <c r="N64" s="542"/>
      <c r="O64" s="542"/>
      <c r="P64" s="543"/>
      <c r="Q64" s="85"/>
      <c r="R64" s="163"/>
      <c r="S64" s="484" t="s">
        <v>469</v>
      </c>
      <c r="T64" s="163"/>
      <c r="U64" s="163"/>
      <c r="V64" s="163"/>
      <c r="W64" s="163"/>
      <c r="X64" s="163"/>
      <c r="Y64" s="475"/>
      <c r="Z64" s="85"/>
    </row>
    <row r="65" spans="1:26" s="86" customFormat="1" ht="3" customHeight="1">
      <c r="A65" s="163"/>
      <c r="B65" s="85"/>
      <c r="C65" s="103"/>
      <c r="D65" s="103"/>
      <c r="E65" s="103"/>
      <c r="F65" s="103"/>
      <c r="G65" s="103"/>
      <c r="H65" s="103"/>
      <c r="I65" s="103"/>
      <c r="J65" s="103"/>
      <c r="K65" s="103"/>
      <c r="L65" s="103"/>
      <c r="M65" s="103"/>
      <c r="N65" s="103"/>
      <c r="O65" s="103"/>
      <c r="P65" s="103"/>
      <c r="Q65" s="85"/>
      <c r="R65" s="163"/>
      <c r="S65" s="486"/>
      <c r="T65" s="163"/>
      <c r="U65" s="163"/>
      <c r="V65" s="163"/>
      <c r="W65" s="163"/>
      <c r="X65" s="163"/>
      <c r="Y65" s="475"/>
      <c r="Z65" s="85"/>
    </row>
    <row r="66" spans="1:26" s="86" customFormat="1" ht="15" customHeight="1">
      <c r="A66" s="163"/>
      <c r="B66" s="85"/>
      <c r="C66" s="100" t="s">
        <v>176</v>
      </c>
      <c r="D66" s="85"/>
      <c r="E66" s="530"/>
      <c r="F66" s="531"/>
      <c r="G66" s="531"/>
      <c r="H66" s="531"/>
      <c r="I66" s="531"/>
      <c r="J66" s="531"/>
      <c r="K66" s="531"/>
      <c r="L66" s="531"/>
      <c r="M66" s="531"/>
      <c r="N66" s="531"/>
      <c r="O66" s="531"/>
      <c r="P66" s="532"/>
      <c r="Q66" s="85"/>
      <c r="R66" s="163"/>
      <c r="S66" s="484" t="s">
        <v>469</v>
      </c>
      <c r="T66" s="163"/>
      <c r="U66" s="163"/>
      <c r="V66" s="163"/>
      <c r="W66" s="163"/>
      <c r="X66" s="163"/>
      <c r="Y66" s="475"/>
      <c r="Z66" s="85"/>
    </row>
    <row r="67" spans="1:26" s="86" customFormat="1" ht="3" customHeight="1">
      <c r="A67" s="163"/>
      <c r="B67" s="85"/>
      <c r="C67" s="103"/>
      <c r="D67" s="103"/>
      <c r="E67" s="103"/>
      <c r="F67" s="103"/>
      <c r="G67" s="103"/>
      <c r="H67" s="103"/>
      <c r="I67" s="103"/>
      <c r="J67" s="103"/>
      <c r="K67" s="103"/>
      <c r="L67" s="103"/>
      <c r="M67" s="103"/>
      <c r="N67" s="103"/>
      <c r="O67" s="103"/>
      <c r="P67" s="103"/>
      <c r="Q67" s="85"/>
      <c r="R67" s="163"/>
      <c r="S67" s="486"/>
      <c r="T67" s="163"/>
      <c r="U67" s="163"/>
      <c r="V67" s="163"/>
      <c r="W67" s="163"/>
      <c r="X67" s="163"/>
      <c r="Y67" s="475"/>
      <c r="Z67" s="85"/>
    </row>
    <row r="68" spans="1:26" s="86" customFormat="1" ht="15" customHeight="1">
      <c r="A68" s="163"/>
      <c r="B68" s="85"/>
      <c r="C68" s="100" t="s">
        <v>177</v>
      </c>
      <c r="D68" s="85"/>
      <c r="E68" s="534"/>
      <c r="F68" s="535"/>
      <c r="G68" s="535"/>
      <c r="H68" s="535"/>
      <c r="I68" s="535"/>
      <c r="J68" s="535"/>
      <c r="K68" s="535"/>
      <c r="L68" s="535"/>
      <c r="M68" s="535"/>
      <c r="N68" s="535"/>
      <c r="O68" s="535"/>
      <c r="P68" s="536"/>
      <c r="Q68" s="85"/>
      <c r="R68" s="163"/>
      <c r="S68" s="486" t="s">
        <v>474</v>
      </c>
      <c r="T68" s="163"/>
      <c r="U68" s="163"/>
      <c r="V68" s="163"/>
      <c r="W68" s="163"/>
      <c r="X68" s="163"/>
      <c r="Y68" s="475"/>
      <c r="Z68" s="85"/>
    </row>
    <row r="69" spans="1:26" s="86" customFormat="1" ht="3" customHeight="1">
      <c r="A69" s="163"/>
      <c r="B69" s="85"/>
      <c r="C69" s="103"/>
      <c r="D69" s="103"/>
      <c r="E69" s="103"/>
      <c r="F69" s="103"/>
      <c r="G69" s="103"/>
      <c r="H69" s="103"/>
      <c r="I69" s="103"/>
      <c r="J69" s="103"/>
      <c r="K69" s="103"/>
      <c r="L69" s="103"/>
      <c r="M69" s="103"/>
      <c r="N69" s="103"/>
      <c r="O69" s="103"/>
      <c r="P69" s="103"/>
      <c r="Q69" s="103"/>
      <c r="R69" s="163"/>
      <c r="S69" s="486"/>
      <c r="T69" s="163"/>
      <c r="U69" s="163"/>
      <c r="V69" s="163"/>
      <c r="W69" s="163"/>
      <c r="X69" s="163"/>
      <c r="Y69" s="475"/>
      <c r="Z69" s="85"/>
    </row>
    <row r="70" spans="1:26" s="86" customFormat="1" ht="15" customHeight="1">
      <c r="A70" s="163"/>
      <c r="B70" s="85"/>
      <c r="C70" s="100" t="s">
        <v>178</v>
      </c>
      <c r="D70" s="85"/>
      <c r="E70" s="563"/>
      <c r="F70" s="535"/>
      <c r="G70" s="535"/>
      <c r="H70" s="535"/>
      <c r="I70" s="535"/>
      <c r="J70" s="535"/>
      <c r="K70" s="535"/>
      <c r="L70" s="535"/>
      <c r="M70" s="535"/>
      <c r="N70" s="535"/>
      <c r="O70" s="535"/>
      <c r="P70" s="536"/>
      <c r="Q70" s="85"/>
      <c r="R70" s="163"/>
      <c r="S70" s="486" t="s">
        <v>474</v>
      </c>
      <c r="T70" s="163"/>
      <c r="U70" s="163"/>
      <c r="V70" s="163"/>
      <c r="W70" s="163"/>
      <c r="X70" s="163"/>
      <c r="Y70" s="475"/>
      <c r="Z70" s="85"/>
    </row>
    <row r="71" spans="1:26" s="86" customFormat="1" ht="15" customHeight="1">
      <c r="A71" s="163"/>
      <c r="B71" s="85"/>
      <c r="C71" s="85"/>
      <c r="D71" s="85"/>
      <c r="E71" s="85"/>
      <c r="F71" s="85"/>
      <c r="G71" s="85"/>
      <c r="H71" s="85"/>
      <c r="I71" s="85"/>
      <c r="J71" s="85"/>
      <c r="K71" s="85"/>
      <c r="L71" s="85"/>
      <c r="M71" s="85"/>
      <c r="N71" s="85"/>
      <c r="O71" s="85"/>
      <c r="P71" s="85"/>
      <c r="Q71" s="85"/>
      <c r="R71" s="163"/>
      <c r="S71" s="486"/>
      <c r="T71" s="163"/>
      <c r="U71" s="163"/>
      <c r="V71" s="163"/>
      <c r="W71" s="163"/>
      <c r="X71" s="163"/>
      <c r="Y71" s="85"/>
      <c r="Z71" s="85"/>
    </row>
    <row r="72" spans="1:26" s="86" customFormat="1" ht="15" customHeight="1">
      <c r="A72" s="163"/>
      <c r="B72" s="85" t="s">
        <v>179</v>
      </c>
      <c r="C72" s="85"/>
      <c r="D72" s="85"/>
      <c r="E72" s="85"/>
      <c r="F72" s="85"/>
      <c r="G72" s="85"/>
      <c r="H72" s="85"/>
      <c r="I72" s="85"/>
      <c r="J72" s="85"/>
      <c r="K72" s="85"/>
      <c r="L72" s="85"/>
      <c r="M72" s="85"/>
      <c r="N72" s="85"/>
      <c r="O72" s="85"/>
      <c r="P72" s="85"/>
      <c r="Q72" s="85"/>
      <c r="R72" s="163"/>
      <c r="S72" s="486"/>
      <c r="T72" s="163"/>
      <c r="U72" s="163"/>
      <c r="V72" s="163"/>
      <c r="W72" s="163"/>
      <c r="X72" s="163"/>
      <c r="Y72" s="85"/>
      <c r="Z72" s="85"/>
    </row>
    <row r="73" spans="1:26" s="86" customFormat="1" ht="19">
      <c r="A73" s="163"/>
      <c r="B73" s="85"/>
      <c r="C73" s="114" t="s">
        <v>180</v>
      </c>
      <c r="D73" s="105"/>
      <c r="E73" s="564"/>
      <c r="F73" s="565"/>
      <c r="G73" s="565"/>
      <c r="H73" s="565"/>
      <c r="I73" s="565"/>
      <c r="J73" s="565"/>
      <c r="K73" s="565"/>
      <c r="L73" s="565"/>
      <c r="M73" s="565"/>
      <c r="N73" s="565"/>
      <c r="O73" s="565"/>
      <c r="P73" s="566"/>
      <c r="Q73" s="85"/>
      <c r="R73" s="300"/>
      <c r="S73" s="486" t="s">
        <v>476</v>
      </c>
      <c r="T73" s="300"/>
      <c r="U73" s="300"/>
      <c r="V73" s="300"/>
      <c r="W73" s="300"/>
      <c r="X73" s="300"/>
      <c r="Y73" s="476"/>
      <c r="Z73" s="85"/>
    </row>
    <row r="74" spans="1:26" s="86" customFormat="1" ht="3" customHeight="1">
      <c r="A74" s="163"/>
      <c r="B74" s="85"/>
      <c r="C74" s="115"/>
      <c r="D74" s="115"/>
      <c r="E74" s="115"/>
      <c r="F74" s="115"/>
      <c r="G74" s="115"/>
      <c r="H74" s="115"/>
      <c r="I74" s="115"/>
      <c r="J74" s="85"/>
      <c r="K74" s="104"/>
      <c r="L74" s="85"/>
      <c r="M74" s="85"/>
      <c r="N74" s="85"/>
      <c r="O74" s="85"/>
      <c r="P74" s="85"/>
      <c r="Q74" s="103"/>
      <c r="R74" s="301"/>
      <c r="S74" s="486"/>
      <c r="T74" s="301"/>
      <c r="U74" s="301"/>
      <c r="V74" s="301"/>
      <c r="W74" s="301"/>
      <c r="X74" s="301"/>
      <c r="Y74" s="476"/>
      <c r="Z74" s="85"/>
    </row>
    <row r="75" spans="1:26" s="86" customFormat="1" ht="15" customHeight="1">
      <c r="A75" s="163"/>
      <c r="B75" s="85"/>
      <c r="C75" s="111" t="s">
        <v>181</v>
      </c>
      <c r="D75" s="99"/>
      <c r="E75" s="85" t="s">
        <v>288</v>
      </c>
      <c r="F75" s="116">
        <v>7</v>
      </c>
      <c r="G75" s="85" t="s">
        <v>182</v>
      </c>
      <c r="H75" s="85"/>
      <c r="I75" s="85"/>
      <c r="J75" s="85"/>
      <c r="K75" s="104"/>
      <c r="L75" s="85"/>
      <c r="M75" s="85"/>
      <c r="N75" s="85"/>
      <c r="O75" s="85"/>
      <c r="P75" s="85"/>
      <c r="Q75" s="85"/>
      <c r="R75" s="301"/>
      <c r="S75" s="486"/>
      <c r="T75" s="301"/>
      <c r="U75" s="301"/>
      <c r="V75" s="301"/>
      <c r="W75" s="301"/>
      <c r="X75" s="301"/>
      <c r="Y75" s="476"/>
      <c r="Z75" s="85"/>
    </row>
    <row r="76" spans="1:26" s="86" customFormat="1" ht="3" customHeight="1">
      <c r="A76" s="163"/>
      <c r="B76" s="85"/>
      <c r="C76" s="115"/>
      <c r="D76" s="115"/>
      <c r="E76" s="115"/>
      <c r="F76" s="115"/>
      <c r="G76" s="115"/>
      <c r="H76" s="115"/>
      <c r="I76" s="115"/>
      <c r="J76" s="85"/>
      <c r="K76" s="104"/>
      <c r="L76" s="85"/>
      <c r="M76" s="85"/>
      <c r="N76" s="85"/>
      <c r="O76" s="85"/>
      <c r="P76" s="85"/>
      <c r="Q76" s="85"/>
      <c r="R76" s="301"/>
      <c r="S76" s="486"/>
      <c r="T76" s="301"/>
      <c r="U76" s="301"/>
      <c r="V76" s="301"/>
      <c r="W76" s="301"/>
      <c r="X76" s="301"/>
      <c r="Y76" s="476"/>
      <c r="Z76" s="85"/>
    </row>
    <row r="77" spans="1:26" s="86" customFormat="1" ht="15" customHeight="1">
      <c r="A77" s="163"/>
      <c r="B77" s="85"/>
      <c r="C77" s="100" t="s">
        <v>183</v>
      </c>
      <c r="D77" s="85"/>
      <c r="E77" s="101" t="s">
        <v>282</v>
      </c>
      <c r="F77" s="116">
        <v>8</v>
      </c>
      <c r="G77" s="85" t="s">
        <v>184</v>
      </c>
      <c r="H77" s="85"/>
      <c r="I77" s="85"/>
      <c r="J77" s="85"/>
      <c r="K77" s="101"/>
      <c r="L77" s="101" t="s">
        <v>282</v>
      </c>
      <c r="M77" s="116">
        <f>F77+3</f>
        <v>11</v>
      </c>
      <c r="N77" s="85" t="s">
        <v>185</v>
      </c>
      <c r="O77" s="85"/>
      <c r="P77" s="85"/>
      <c r="Q77" s="85"/>
      <c r="R77" s="301"/>
      <c r="S77" s="486"/>
      <c r="T77" s="301"/>
      <c r="U77" s="301"/>
      <c r="V77" s="301"/>
      <c r="W77" s="301"/>
      <c r="X77" s="301"/>
      <c r="Y77" s="476"/>
      <c r="Z77" s="85"/>
    </row>
    <row r="78" spans="1:26" s="86" customFormat="1" ht="3" customHeight="1">
      <c r="A78" s="163"/>
      <c r="B78" s="85"/>
      <c r="C78" s="103"/>
      <c r="D78" s="85"/>
      <c r="E78" s="85"/>
      <c r="F78" s="85"/>
      <c r="G78" s="85"/>
      <c r="H78" s="85"/>
      <c r="I78" s="85"/>
      <c r="J78" s="85"/>
      <c r="K78" s="85"/>
      <c r="L78" s="101"/>
      <c r="M78" s="102"/>
      <c r="N78" s="85"/>
      <c r="O78" s="85"/>
      <c r="P78" s="85"/>
      <c r="Q78" s="85"/>
      <c r="R78" s="301"/>
      <c r="S78" s="486"/>
      <c r="T78" s="301"/>
      <c r="U78" s="301"/>
      <c r="V78" s="301"/>
      <c r="W78" s="301"/>
      <c r="X78" s="301"/>
      <c r="Y78" s="477"/>
      <c r="Z78" s="85"/>
    </row>
    <row r="79" spans="1:26" s="86" customFormat="1" ht="15" customHeight="1">
      <c r="A79" s="163"/>
      <c r="B79" s="85"/>
      <c r="C79" s="100" t="s">
        <v>186</v>
      </c>
      <c r="D79" s="85"/>
      <c r="E79" s="101" t="s">
        <v>283</v>
      </c>
      <c r="F79" s="106">
        <f>F77</f>
        <v>8</v>
      </c>
      <c r="G79" s="85" t="s">
        <v>187</v>
      </c>
      <c r="H79" s="106"/>
      <c r="I79" s="85" t="s">
        <v>445</v>
      </c>
      <c r="J79" s="106"/>
      <c r="K79" s="85" t="s">
        <v>4</v>
      </c>
      <c r="L79" s="85"/>
      <c r="M79" s="85"/>
      <c r="N79" s="85"/>
      <c r="O79" s="85"/>
      <c r="P79" s="85"/>
      <c r="Q79" s="85"/>
      <c r="R79" s="300"/>
      <c r="S79" s="484" t="s">
        <v>469</v>
      </c>
      <c r="T79" s="300"/>
      <c r="U79" s="300"/>
      <c r="V79" s="300"/>
      <c r="W79" s="300"/>
      <c r="X79" s="300"/>
      <c r="Y79" s="477"/>
      <c r="Z79" s="85"/>
    </row>
    <row r="80" spans="1:26" s="86" customFormat="1" ht="15" customHeight="1">
      <c r="A80" s="163"/>
      <c r="B80" s="85"/>
      <c r="C80" s="103"/>
      <c r="D80" s="85"/>
      <c r="E80" s="101"/>
      <c r="F80" s="102"/>
      <c r="G80" s="85"/>
      <c r="H80" s="102"/>
      <c r="I80" s="85"/>
      <c r="J80" s="102"/>
      <c r="K80" s="85"/>
      <c r="L80" s="85"/>
      <c r="M80" s="85"/>
      <c r="N80" s="85"/>
      <c r="O80" s="85"/>
      <c r="P80" s="85"/>
      <c r="Q80" s="85"/>
      <c r="R80" s="163"/>
      <c r="S80" s="486"/>
      <c r="T80" s="163"/>
      <c r="U80" s="163"/>
      <c r="V80" s="163"/>
      <c r="W80" s="163"/>
      <c r="X80" s="163"/>
      <c r="Y80" s="85"/>
      <c r="Z80" s="85"/>
    </row>
    <row r="81" spans="1:26" s="86" customFormat="1" ht="15" customHeight="1">
      <c r="A81" s="163"/>
      <c r="B81" s="85" t="s">
        <v>266</v>
      </c>
      <c r="C81" s="85"/>
      <c r="D81" s="85"/>
      <c r="E81" s="85"/>
      <c r="F81" s="85"/>
      <c r="G81" s="85"/>
      <c r="H81" s="85"/>
      <c r="I81" s="85"/>
      <c r="J81" s="85"/>
      <c r="K81" s="85"/>
      <c r="L81" s="85"/>
      <c r="M81" s="85"/>
      <c r="N81" s="85"/>
      <c r="O81" s="85"/>
      <c r="P81" s="85"/>
      <c r="Q81" s="85"/>
      <c r="R81" s="163"/>
      <c r="S81" s="486"/>
      <c r="T81" s="163"/>
      <c r="U81" s="163"/>
      <c r="V81" s="163"/>
      <c r="W81" s="163"/>
      <c r="X81" s="163"/>
      <c r="Y81" s="85"/>
      <c r="Z81" s="85"/>
    </row>
    <row r="82" spans="1:26" s="86" customFormat="1" ht="15" customHeight="1">
      <c r="A82" s="163"/>
      <c r="B82" s="85"/>
      <c r="C82" s="103" t="s">
        <v>188</v>
      </c>
      <c r="D82" s="85"/>
      <c r="E82" s="101" t="s">
        <v>282</v>
      </c>
      <c r="F82" s="106">
        <f>F77+1</f>
        <v>9</v>
      </c>
      <c r="G82" s="85" t="s">
        <v>2</v>
      </c>
      <c r="H82" s="106"/>
      <c r="I82" s="85" t="s">
        <v>3</v>
      </c>
      <c r="J82" s="106"/>
      <c r="K82" s="85" t="s">
        <v>189</v>
      </c>
      <c r="L82" s="98" t="s">
        <v>282</v>
      </c>
      <c r="M82" s="116">
        <f>IF(F77="","",F77)</f>
        <v>8</v>
      </c>
      <c r="N82" s="85" t="s">
        <v>190</v>
      </c>
      <c r="O82" s="85"/>
      <c r="P82" s="85"/>
      <c r="Q82" s="85"/>
      <c r="R82" s="163"/>
      <c r="S82" s="486"/>
      <c r="T82" s="163"/>
      <c r="U82" s="163"/>
      <c r="V82" s="163"/>
      <c r="W82" s="163"/>
      <c r="X82" s="163"/>
      <c r="Y82" s="478"/>
      <c r="Z82" s="85"/>
    </row>
    <row r="83" spans="1:26" s="86" customFormat="1" ht="3" customHeight="1">
      <c r="A83" s="163"/>
      <c r="B83" s="85"/>
      <c r="C83" s="103"/>
      <c r="D83" s="85"/>
      <c r="E83" s="85"/>
      <c r="F83" s="85"/>
      <c r="G83" s="85"/>
      <c r="H83" s="85"/>
      <c r="I83" s="85"/>
      <c r="J83" s="85"/>
      <c r="K83" s="85"/>
      <c r="L83" s="85"/>
      <c r="M83" s="85"/>
      <c r="N83" s="85"/>
      <c r="O83" s="85"/>
      <c r="P83" s="85"/>
      <c r="Q83" s="85"/>
      <c r="R83" s="163"/>
      <c r="S83" s="486"/>
      <c r="T83" s="163"/>
      <c r="U83" s="163"/>
      <c r="V83" s="163"/>
      <c r="W83" s="163"/>
      <c r="X83" s="163"/>
      <c r="Y83" s="478"/>
      <c r="Z83" s="85"/>
    </row>
    <row r="84" spans="1:26" s="86" customFormat="1" ht="15" customHeight="1">
      <c r="A84" s="163"/>
      <c r="B84" s="85"/>
      <c r="C84" s="103" t="s">
        <v>191</v>
      </c>
      <c r="D84" s="85"/>
      <c r="E84" s="101" t="s">
        <v>282</v>
      </c>
      <c r="F84" s="106">
        <f>F77+2</f>
        <v>10</v>
      </c>
      <c r="G84" s="85" t="s">
        <v>2</v>
      </c>
      <c r="H84" s="106"/>
      <c r="I84" s="85" t="s">
        <v>3</v>
      </c>
      <c r="J84" s="106"/>
      <c r="K84" s="85" t="s">
        <v>189</v>
      </c>
      <c r="L84" s="98" t="s">
        <v>282</v>
      </c>
      <c r="M84" s="116">
        <f>IF(F77="","",F77+1)</f>
        <v>9</v>
      </c>
      <c r="N84" s="85" t="s">
        <v>190</v>
      </c>
      <c r="O84" s="85"/>
      <c r="P84" s="85"/>
      <c r="Q84" s="85"/>
      <c r="R84" s="163"/>
      <c r="S84" s="486"/>
      <c r="T84" s="163"/>
      <c r="U84" s="163"/>
      <c r="V84" s="163"/>
      <c r="W84" s="163"/>
      <c r="X84" s="163"/>
      <c r="Y84" s="478"/>
      <c r="Z84" s="85"/>
    </row>
    <row r="85" spans="1:26" s="86" customFormat="1" ht="3" customHeight="1">
      <c r="A85" s="163"/>
      <c r="B85" s="85"/>
      <c r="C85" s="103"/>
      <c r="D85" s="85"/>
      <c r="E85" s="85"/>
      <c r="F85" s="85"/>
      <c r="G85" s="85"/>
      <c r="H85" s="85"/>
      <c r="I85" s="85"/>
      <c r="J85" s="85"/>
      <c r="K85" s="85"/>
      <c r="L85" s="85"/>
      <c r="M85" s="85"/>
      <c r="N85" s="85"/>
      <c r="O85" s="85"/>
      <c r="P85" s="85"/>
      <c r="Q85" s="85"/>
      <c r="R85" s="163"/>
      <c r="S85" s="486"/>
      <c r="T85" s="163"/>
      <c r="U85" s="163"/>
      <c r="V85" s="163"/>
      <c r="W85" s="163"/>
      <c r="X85" s="163"/>
      <c r="Y85" s="478"/>
      <c r="Z85" s="85"/>
    </row>
    <row r="86" spans="1:26" s="86" customFormat="1" ht="15" customHeight="1">
      <c r="A86" s="163"/>
      <c r="B86" s="85"/>
      <c r="C86" s="103" t="s">
        <v>192</v>
      </c>
      <c r="D86" s="85"/>
      <c r="E86" s="101" t="s">
        <v>282</v>
      </c>
      <c r="F86" s="106">
        <f>F77+3</f>
        <v>11</v>
      </c>
      <c r="G86" s="85" t="s">
        <v>2</v>
      </c>
      <c r="H86" s="106"/>
      <c r="I86" s="85" t="s">
        <v>3</v>
      </c>
      <c r="J86" s="106"/>
      <c r="K86" s="85" t="s">
        <v>189</v>
      </c>
      <c r="L86" s="98" t="s">
        <v>282</v>
      </c>
      <c r="M86" s="116">
        <f>IF(F77="","",F77+2)</f>
        <v>10</v>
      </c>
      <c r="N86" s="85" t="s">
        <v>190</v>
      </c>
      <c r="O86" s="85"/>
      <c r="P86" s="85"/>
      <c r="Q86" s="85"/>
      <c r="R86" s="163"/>
      <c r="S86" s="486"/>
      <c r="T86" s="163"/>
      <c r="U86" s="163"/>
      <c r="V86" s="163"/>
      <c r="W86" s="163"/>
      <c r="X86" s="163"/>
      <c r="Y86" s="478"/>
      <c r="Z86" s="85"/>
    </row>
    <row r="87" spans="1:26" ht="15" customHeight="1">
      <c r="A87" s="162"/>
      <c r="B87" s="77"/>
      <c r="C87" s="77"/>
      <c r="D87" s="77"/>
      <c r="E87" s="77"/>
      <c r="F87" s="77"/>
      <c r="G87" s="77"/>
      <c r="H87" s="77"/>
      <c r="I87" s="77"/>
      <c r="J87" s="77"/>
      <c r="K87" s="77"/>
      <c r="L87" s="77"/>
      <c r="M87" s="77"/>
      <c r="N87" s="77"/>
      <c r="O87" s="77"/>
      <c r="P87" s="77"/>
      <c r="Q87" s="77"/>
      <c r="R87" s="162"/>
      <c r="S87" s="486"/>
      <c r="T87" s="162"/>
      <c r="U87" s="162"/>
      <c r="V87" s="162"/>
      <c r="W87" s="162"/>
      <c r="X87" s="162"/>
    </row>
    <row r="88" spans="1:26" ht="15" customHeight="1">
      <c r="A88" s="162"/>
      <c r="B88" s="77" t="s">
        <v>267</v>
      </c>
      <c r="C88" s="77"/>
      <c r="D88" s="77"/>
      <c r="E88" s="77"/>
      <c r="F88" s="77"/>
      <c r="G88" s="77"/>
      <c r="H88" s="77"/>
      <c r="I88" s="77"/>
      <c r="J88" s="77"/>
      <c r="K88" s="77"/>
      <c r="L88" s="77"/>
      <c r="M88" s="77"/>
      <c r="N88" s="77"/>
      <c r="O88" s="77"/>
      <c r="P88" s="77"/>
      <c r="Q88" s="77"/>
      <c r="R88" s="162"/>
      <c r="S88" s="486"/>
      <c r="T88" s="162"/>
      <c r="U88" s="162"/>
      <c r="V88" s="162"/>
      <c r="W88" s="162"/>
      <c r="X88" s="162"/>
      <c r="Y88" s="479"/>
    </row>
    <row r="89" spans="1:26" ht="15" customHeight="1">
      <c r="A89" s="162"/>
      <c r="B89" s="77"/>
      <c r="C89" s="117" t="s">
        <v>193</v>
      </c>
      <c r="D89" s="77"/>
      <c r="E89" s="553"/>
      <c r="F89" s="553"/>
      <c r="G89" s="553"/>
      <c r="H89" s="553"/>
      <c r="I89" s="553"/>
      <c r="J89" s="553"/>
      <c r="K89" s="553"/>
      <c r="L89" s="553"/>
      <c r="M89" s="553"/>
      <c r="N89" s="553"/>
      <c r="O89" s="553"/>
      <c r="P89" s="553"/>
      <c r="Q89" s="77"/>
      <c r="R89" s="162"/>
      <c r="S89" s="486" t="s">
        <v>476</v>
      </c>
      <c r="T89" s="162"/>
      <c r="U89" s="162"/>
      <c r="V89" s="162"/>
      <c r="W89" s="162"/>
      <c r="X89" s="162"/>
      <c r="Y89" s="479"/>
    </row>
    <row r="90" spans="1:26" s="77" customFormat="1" ht="15" customHeight="1">
      <c r="A90" s="162"/>
      <c r="C90" s="117"/>
      <c r="E90" s="118" t="s">
        <v>465</v>
      </c>
      <c r="F90" s="118"/>
      <c r="G90" s="118"/>
      <c r="H90" s="118"/>
      <c r="I90" s="481"/>
      <c r="J90" s="481"/>
      <c r="K90" s="481"/>
      <c r="L90" s="481"/>
      <c r="M90" s="481"/>
      <c r="N90" s="481"/>
      <c r="O90" s="481"/>
      <c r="P90" s="481"/>
      <c r="R90" s="162"/>
      <c r="S90" s="486"/>
      <c r="T90" s="162"/>
      <c r="U90" s="162"/>
      <c r="V90" s="162"/>
      <c r="W90" s="162"/>
      <c r="X90" s="162"/>
      <c r="Y90" s="479"/>
    </row>
    <row r="91" spans="1:26" ht="15" customHeight="1">
      <c r="A91" s="162"/>
      <c r="B91" s="77"/>
      <c r="C91" s="117" t="s">
        <v>194</v>
      </c>
      <c r="D91" s="77"/>
      <c r="E91" s="560"/>
      <c r="F91" s="561"/>
      <c r="G91" s="561"/>
      <c r="H91" s="561"/>
      <c r="I91" s="561"/>
      <c r="J91" s="561"/>
      <c r="K91" s="561"/>
      <c r="L91" s="561"/>
      <c r="M91" s="561"/>
      <c r="N91" s="561"/>
      <c r="O91" s="561"/>
      <c r="P91" s="562"/>
      <c r="Q91" s="77"/>
      <c r="R91" s="162"/>
      <c r="S91" s="486" t="s">
        <v>474</v>
      </c>
      <c r="T91" s="162"/>
      <c r="U91" s="162"/>
      <c r="V91" s="162"/>
      <c r="W91" s="162"/>
      <c r="X91" s="162"/>
      <c r="Y91" s="479"/>
    </row>
    <row r="92" spans="1:26" ht="3" customHeight="1">
      <c r="A92" s="162"/>
      <c r="B92" s="77"/>
      <c r="C92" s="117"/>
      <c r="D92" s="77"/>
      <c r="E92" s="119"/>
      <c r="F92" s="77"/>
      <c r="G92" s="77"/>
      <c r="H92" s="77"/>
      <c r="I92" s="77"/>
      <c r="J92" s="77"/>
      <c r="K92" s="77"/>
      <c r="L92" s="77"/>
      <c r="M92" s="77"/>
      <c r="N92" s="77"/>
      <c r="O92" s="77"/>
      <c r="P92" s="77"/>
      <c r="Q92" s="77"/>
      <c r="R92" s="162"/>
      <c r="S92" s="486"/>
      <c r="T92" s="162"/>
      <c r="U92" s="162"/>
      <c r="V92" s="162"/>
      <c r="W92" s="162"/>
      <c r="X92" s="162"/>
      <c r="Y92" s="479"/>
    </row>
    <row r="93" spans="1:26" ht="15" customHeight="1">
      <c r="A93" s="162"/>
      <c r="B93" s="77"/>
      <c r="C93" s="117" t="s">
        <v>195</v>
      </c>
      <c r="D93" s="77"/>
      <c r="E93" s="567"/>
      <c r="F93" s="561"/>
      <c r="G93" s="561"/>
      <c r="H93" s="561"/>
      <c r="I93" s="561"/>
      <c r="J93" s="561"/>
      <c r="K93" s="561"/>
      <c r="L93" s="561"/>
      <c r="M93" s="561"/>
      <c r="N93" s="561"/>
      <c r="O93" s="561"/>
      <c r="P93" s="562"/>
      <c r="Q93" s="77"/>
      <c r="R93" s="162"/>
      <c r="S93" s="486" t="s">
        <v>474</v>
      </c>
      <c r="T93" s="162"/>
      <c r="U93" s="162"/>
      <c r="V93" s="162"/>
      <c r="W93" s="162"/>
      <c r="X93" s="162"/>
      <c r="Y93" s="479"/>
    </row>
    <row r="94" spans="1:26" ht="3" customHeight="1">
      <c r="A94" s="162"/>
      <c r="B94" s="77"/>
      <c r="C94" s="77"/>
      <c r="D94" s="77"/>
      <c r="E94" s="77"/>
      <c r="F94" s="77"/>
      <c r="G94" s="77"/>
      <c r="H94" s="77"/>
      <c r="I94" s="77"/>
      <c r="J94" s="77"/>
      <c r="K94" s="77"/>
      <c r="L94" s="77" t="s">
        <v>534</v>
      </c>
      <c r="M94" s="77"/>
      <c r="N94" s="77"/>
      <c r="O94" s="77"/>
      <c r="P94" s="77"/>
      <c r="Q94" s="77"/>
      <c r="R94" s="162"/>
      <c r="S94" s="486"/>
      <c r="T94" s="162"/>
      <c r="U94" s="162"/>
      <c r="V94" s="162"/>
      <c r="W94" s="162"/>
      <c r="X94" s="162"/>
      <c r="Y94" s="479"/>
    </row>
    <row r="95" spans="1:26" ht="15.75" customHeight="1">
      <c r="A95" s="162"/>
      <c r="B95" s="77"/>
      <c r="C95" s="120" t="s">
        <v>196</v>
      </c>
      <c r="D95" s="77"/>
      <c r="E95" s="560"/>
      <c r="F95" s="561"/>
      <c r="G95" s="561"/>
      <c r="H95" s="561"/>
      <c r="I95" s="561"/>
      <c r="J95" s="561"/>
      <c r="K95" s="561"/>
      <c r="L95" s="561"/>
      <c r="M95" s="561"/>
      <c r="N95" s="561"/>
      <c r="O95" s="561"/>
      <c r="P95" s="562"/>
      <c r="Q95" s="77"/>
      <c r="R95" s="162"/>
      <c r="S95" s="486" t="s">
        <v>474</v>
      </c>
      <c r="T95" s="162"/>
      <c r="U95" s="162"/>
      <c r="V95" s="162"/>
      <c r="W95" s="162"/>
      <c r="X95" s="162"/>
      <c r="Y95" s="480"/>
    </row>
    <row r="96" spans="1:26" ht="3" customHeight="1">
      <c r="A96" s="162"/>
      <c r="B96" s="77"/>
      <c r="C96" s="117"/>
      <c r="D96" s="77"/>
      <c r="E96" s="118"/>
      <c r="F96" s="118"/>
      <c r="G96" s="118"/>
      <c r="H96" s="118"/>
      <c r="I96" s="118"/>
      <c r="J96" s="118"/>
      <c r="K96" s="118"/>
      <c r="L96" s="118"/>
      <c r="M96" s="118"/>
      <c r="N96" s="118"/>
      <c r="O96" s="118"/>
      <c r="P96" s="118"/>
      <c r="Q96" s="77"/>
      <c r="R96" s="162"/>
      <c r="S96" s="486"/>
      <c r="T96" s="162"/>
      <c r="U96" s="162"/>
      <c r="V96" s="162"/>
      <c r="W96" s="162"/>
      <c r="X96" s="162"/>
      <c r="Y96" s="480"/>
    </row>
    <row r="97" spans="1:25" ht="15.75" customHeight="1">
      <c r="A97" s="162"/>
      <c r="B97" s="77"/>
      <c r="C97" s="117" t="s">
        <v>197</v>
      </c>
      <c r="D97" s="77"/>
      <c r="E97" s="560"/>
      <c r="F97" s="561"/>
      <c r="G97" s="561"/>
      <c r="H97" s="561"/>
      <c r="I97" s="561"/>
      <c r="J97" s="561"/>
      <c r="K97" s="561"/>
      <c r="L97" s="561"/>
      <c r="M97" s="561"/>
      <c r="N97" s="561"/>
      <c r="O97" s="561"/>
      <c r="P97" s="562"/>
      <c r="Q97" s="77"/>
      <c r="R97" s="162"/>
      <c r="S97" s="486" t="s">
        <v>474</v>
      </c>
      <c r="T97" s="162"/>
      <c r="U97" s="162"/>
      <c r="V97" s="162"/>
      <c r="W97" s="162"/>
      <c r="X97" s="162"/>
      <c r="Y97" s="478"/>
    </row>
    <row r="98" spans="1:25" ht="3" customHeight="1">
      <c r="A98" s="162"/>
      <c r="B98" s="77"/>
      <c r="C98" s="117"/>
      <c r="D98" s="77"/>
      <c r="E98" s="118"/>
      <c r="F98" s="118"/>
      <c r="G98" s="118"/>
      <c r="H98" s="118"/>
      <c r="I98" s="118"/>
      <c r="J98" s="118"/>
      <c r="K98" s="118"/>
      <c r="L98" s="118"/>
      <c r="M98" s="118"/>
      <c r="N98" s="118"/>
      <c r="O98" s="118"/>
      <c r="P98" s="118"/>
      <c r="Q98" s="77"/>
      <c r="R98" s="162"/>
      <c r="S98" s="486"/>
      <c r="T98" s="162"/>
      <c r="U98" s="162"/>
      <c r="V98" s="162"/>
      <c r="W98" s="162"/>
      <c r="X98" s="162"/>
    </row>
    <row r="99" spans="1:25" ht="15.75" customHeight="1">
      <c r="A99" s="162"/>
      <c r="B99" s="77"/>
      <c r="C99" s="120" t="s">
        <v>277</v>
      </c>
      <c r="D99" s="77"/>
      <c r="E99" s="572"/>
      <c r="F99" s="573"/>
      <c r="G99" s="573"/>
      <c r="H99" s="573"/>
      <c r="I99" s="573"/>
      <c r="J99" s="573"/>
      <c r="K99" s="573"/>
      <c r="L99" s="573"/>
      <c r="M99" s="573"/>
      <c r="N99" s="573"/>
      <c r="O99" s="573"/>
      <c r="P99" s="574"/>
      <c r="Q99" s="77"/>
      <c r="R99" s="300"/>
      <c r="S99" s="484" t="s">
        <v>469</v>
      </c>
      <c r="T99" s="300"/>
      <c r="U99" s="300"/>
      <c r="V99" s="300"/>
      <c r="W99" s="300"/>
      <c r="X99" s="300"/>
    </row>
    <row r="100" spans="1:25" ht="15.75" customHeight="1">
      <c r="A100" s="162"/>
      <c r="B100" s="77"/>
      <c r="C100" s="117"/>
      <c r="D100" s="77"/>
      <c r="E100" s="77"/>
      <c r="F100" s="77"/>
      <c r="G100" s="77"/>
      <c r="H100" s="77"/>
      <c r="I100" s="77"/>
      <c r="J100" s="77"/>
      <c r="K100" s="77"/>
      <c r="L100" s="77"/>
      <c r="M100" s="77"/>
      <c r="N100" s="77"/>
      <c r="O100" s="77"/>
      <c r="P100" s="77"/>
      <c r="Q100" s="77"/>
      <c r="R100" s="162"/>
      <c r="S100" s="162"/>
      <c r="T100" s="162"/>
      <c r="U100" s="162"/>
      <c r="V100" s="162"/>
      <c r="W100" s="162"/>
      <c r="X100" s="162"/>
    </row>
    <row r="101" spans="1:25" ht="15.75" customHeight="1">
      <c r="A101" s="162"/>
      <c r="B101" s="162"/>
      <c r="C101" s="165"/>
      <c r="D101" s="162"/>
      <c r="E101" s="162"/>
      <c r="F101" s="162"/>
      <c r="G101" s="162"/>
      <c r="H101" s="162"/>
      <c r="I101" s="162"/>
      <c r="J101" s="162"/>
      <c r="K101" s="162"/>
      <c r="L101" s="162"/>
      <c r="M101" s="162"/>
      <c r="N101" s="162"/>
      <c r="O101" s="162"/>
      <c r="P101" s="162"/>
      <c r="Q101" s="162"/>
      <c r="R101" s="162"/>
      <c r="S101" s="162"/>
      <c r="T101" s="162"/>
      <c r="U101" s="162"/>
      <c r="V101" s="162"/>
      <c r="W101" s="162"/>
      <c r="X101" s="162"/>
    </row>
    <row r="102" spans="1:25" ht="15.75" customHeight="1">
      <c r="A102" s="162"/>
      <c r="B102" s="162"/>
      <c r="C102" s="165"/>
      <c r="D102" s="162"/>
      <c r="E102" s="162"/>
      <c r="F102" s="162"/>
      <c r="G102" s="162"/>
      <c r="H102" s="162"/>
      <c r="I102" s="162"/>
      <c r="J102" s="162"/>
      <c r="K102" s="162"/>
      <c r="L102" s="162"/>
      <c r="M102" s="162"/>
      <c r="N102" s="162"/>
      <c r="O102" s="162"/>
      <c r="P102" s="162"/>
      <c r="Q102" s="162"/>
      <c r="R102" s="162"/>
      <c r="S102" s="162"/>
      <c r="T102" s="162"/>
      <c r="U102" s="162"/>
      <c r="V102" s="162"/>
      <c r="W102" s="162"/>
      <c r="X102" s="162"/>
    </row>
    <row r="103" spans="1:25" ht="15.75" customHeight="1">
      <c r="A103" s="162"/>
      <c r="B103" s="162"/>
      <c r="C103" s="165"/>
      <c r="D103" s="162"/>
      <c r="E103" s="162"/>
      <c r="F103" s="162"/>
      <c r="G103" s="162"/>
      <c r="H103" s="162"/>
      <c r="I103" s="162"/>
      <c r="J103" s="162"/>
      <c r="K103" s="162"/>
      <c r="L103" s="162"/>
      <c r="M103" s="162"/>
      <c r="N103" s="162"/>
      <c r="O103" s="162"/>
      <c r="P103" s="162"/>
      <c r="Q103" s="162"/>
      <c r="R103" s="162"/>
      <c r="S103" s="162"/>
      <c r="T103" s="162"/>
      <c r="U103" s="162"/>
      <c r="V103" s="162"/>
      <c r="W103" s="162"/>
      <c r="X103" s="162"/>
    </row>
    <row r="104" spans="1:25" ht="15.75" customHeight="1">
      <c r="A104" s="162"/>
      <c r="B104" s="162"/>
      <c r="C104" s="165"/>
      <c r="D104" s="162"/>
      <c r="E104" s="162"/>
      <c r="F104" s="162"/>
      <c r="G104" s="162"/>
      <c r="H104" s="162"/>
      <c r="I104" s="162"/>
      <c r="J104" s="162"/>
      <c r="K104" s="162"/>
      <c r="L104" s="162"/>
      <c r="M104" s="162"/>
      <c r="N104" s="162"/>
      <c r="O104" s="162"/>
      <c r="P104" s="162"/>
      <c r="Q104" s="162"/>
      <c r="R104" s="162"/>
      <c r="S104" s="162"/>
      <c r="T104" s="162"/>
      <c r="U104" s="162"/>
      <c r="V104" s="162"/>
      <c r="W104" s="162"/>
      <c r="X104" s="162"/>
    </row>
    <row r="105" spans="1:25" ht="15.75" customHeight="1">
      <c r="A105" s="162"/>
      <c r="B105" s="162"/>
      <c r="C105" s="165"/>
      <c r="D105" s="162"/>
      <c r="E105" s="162"/>
      <c r="F105" s="162"/>
      <c r="G105" s="162"/>
      <c r="H105" s="162"/>
      <c r="I105" s="162"/>
      <c r="J105" s="162"/>
      <c r="K105" s="162"/>
      <c r="L105" s="162"/>
      <c r="M105" s="162"/>
      <c r="N105" s="162"/>
      <c r="O105" s="162"/>
      <c r="P105" s="162"/>
      <c r="Q105" s="162"/>
      <c r="R105" s="162"/>
      <c r="S105" s="162"/>
      <c r="T105" s="162"/>
      <c r="U105" s="162"/>
      <c r="V105" s="162"/>
      <c r="W105" s="162"/>
      <c r="X105" s="162"/>
    </row>
    <row r="106" spans="1:25" ht="15" customHeight="1">
      <c r="A106" s="162"/>
      <c r="B106" s="162"/>
      <c r="C106" s="162"/>
      <c r="D106" s="162"/>
      <c r="E106" s="162"/>
      <c r="F106" s="162"/>
      <c r="G106" s="162"/>
      <c r="H106" s="162"/>
      <c r="I106" s="162"/>
      <c r="J106" s="162"/>
      <c r="K106" s="162"/>
      <c r="L106" s="162"/>
      <c r="M106" s="162"/>
      <c r="N106" s="162"/>
      <c r="O106" s="162"/>
      <c r="P106" s="162"/>
      <c r="Q106" s="162"/>
      <c r="R106" s="162"/>
      <c r="S106" s="162"/>
      <c r="T106" s="162"/>
      <c r="U106" s="162"/>
      <c r="V106" s="162"/>
      <c r="W106" s="162"/>
      <c r="X106" s="162"/>
    </row>
    <row r="107" spans="1:25" ht="15" customHeight="1">
      <c r="A107" s="162"/>
      <c r="B107" s="166" t="s">
        <v>198</v>
      </c>
      <c r="C107" s="167"/>
      <c r="D107" s="167"/>
      <c r="E107" s="168"/>
      <c r="F107" s="166" t="s">
        <v>199</v>
      </c>
      <c r="G107" s="167"/>
      <c r="H107" s="167"/>
      <c r="I107" s="168"/>
      <c r="J107" s="162"/>
      <c r="K107" s="169" t="s">
        <v>200</v>
      </c>
      <c r="L107" s="170"/>
      <c r="M107" s="170"/>
      <c r="N107" s="171"/>
      <c r="O107" s="162"/>
      <c r="P107" s="162"/>
      <c r="Q107" s="162"/>
      <c r="R107" s="162"/>
      <c r="S107" s="162"/>
      <c r="T107" s="162"/>
      <c r="U107" s="162"/>
      <c r="V107" s="162"/>
      <c r="W107" s="162"/>
      <c r="X107" s="162"/>
    </row>
    <row r="108" spans="1:25" ht="15" customHeight="1">
      <c r="A108" s="162"/>
      <c r="B108" s="172" t="s">
        <v>201</v>
      </c>
      <c r="C108" s="173"/>
      <c r="D108" s="173"/>
      <c r="E108" s="174"/>
      <c r="F108" s="172" t="s">
        <v>202</v>
      </c>
      <c r="G108" s="173"/>
      <c r="H108" s="173"/>
      <c r="I108" s="174"/>
      <c r="J108" s="162"/>
      <c r="K108" s="175" t="s">
        <v>203</v>
      </c>
      <c r="L108" s="176"/>
      <c r="M108" s="176"/>
      <c r="N108" s="177"/>
      <c r="O108" s="162"/>
      <c r="P108" s="162"/>
      <c r="Q108" s="162"/>
      <c r="R108" s="162"/>
      <c r="S108" s="162"/>
      <c r="T108" s="162"/>
      <c r="U108" s="162"/>
      <c r="V108" s="162"/>
      <c r="W108" s="162"/>
      <c r="X108" s="162"/>
    </row>
    <row r="109" spans="1:25" ht="15" customHeight="1">
      <c r="A109" s="162"/>
      <c r="B109" s="172" t="s">
        <v>204</v>
      </c>
      <c r="C109" s="173"/>
      <c r="D109" s="173"/>
      <c r="E109" s="174"/>
      <c r="F109" s="172" t="s">
        <v>268</v>
      </c>
      <c r="G109" s="173"/>
      <c r="H109" s="173"/>
      <c r="I109" s="174"/>
      <c r="J109" s="162"/>
      <c r="K109" s="175" t="s">
        <v>205</v>
      </c>
      <c r="L109" s="176"/>
      <c r="M109" s="176"/>
      <c r="N109" s="177"/>
      <c r="O109" s="162"/>
      <c r="P109" s="162"/>
      <c r="Q109" s="162"/>
      <c r="R109" s="162"/>
      <c r="S109" s="162"/>
      <c r="T109" s="162"/>
      <c r="U109" s="162"/>
      <c r="V109" s="162"/>
      <c r="W109" s="162"/>
      <c r="X109" s="162"/>
    </row>
    <row r="110" spans="1:25" ht="15" customHeight="1">
      <c r="A110" s="162"/>
      <c r="B110" s="172" t="s">
        <v>206</v>
      </c>
      <c r="C110" s="173"/>
      <c r="D110" s="173"/>
      <c r="E110" s="174"/>
      <c r="F110" s="172" t="s">
        <v>269</v>
      </c>
      <c r="G110" s="173"/>
      <c r="H110" s="173"/>
      <c r="I110" s="174"/>
      <c r="J110" s="162"/>
      <c r="K110" s="178" t="s">
        <v>57</v>
      </c>
      <c r="L110" s="179"/>
      <c r="M110" s="179"/>
      <c r="N110" s="180"/>
      <c r="O110" s="162"/>
      <c r="P110" s="162"/>
      <c r="Q110" s="162"/>
      <c r="R110" s="162"/>
      <c r="S110" s="162"/>
      <c r="T110" s="162"/>
      <c r="U110" s="162"/>
      <c r="V110" s="162"/>
      <c r="W110" s="162"/>
      <c r="X110" s="162"/>
    </row>
    <row r="111" spans="1:25" ht="15" customHeight="1">
      <c r="A111" s="162"/>
      <c r="B111" s="172" t="s">
        <v>207</v>
      </c>
      <c r="C111" s="173"/>
      <c r="D111" s="173"/>
      <c r="E111" s="174"/>
      <c r="F111" s="172" t="s">
        <v>270</v>
      </c>
      <c r="G111" s="173"/>
      <c r="H111" s="173"/>
      <c r="I111" s="174"/>
      <c r="J111" s="162"/>
      <c r="K111" s="162"/>
      <c r="L111" s="162"/>
      <c r="M111" s="162"/>
      <c r="N111" s="162"/>
      <c r="O111" s="162"/>
      <c r="P111" s="162"/>
      <c r="Q111" s="162"/>
      <c r="R111" s="162"/>
      <c r="S111" s="162"/>
      <c r="T111" s="162"/>
      <c r="U111" s="162"/>
      <c r="V111" s="162"/>
      <c r="W111" s="162"/>
      <c r="X111" s="162"/>
    </row>
    <row r="112" spans="1:25" ht="15" customHeight="1">
      <c r="A112" s="162"/>
      <c r="B112" s="172" t="s">
        <v>208</v>
      </c>
      <c r="C112" s="173"/>
      <c r="D112" s="173"/>
      <c r="E112" s="174"/>
      <c r="F112" s="172" t="s">
        <v>271</v>
      </c>
      <c r="G112" s="173"/>
      <c r="H112" s="173"/>
      <c r="I112" s="174"/>
      <c r="J112" s="162"/>
      <c r="K112" s="162"/>
      <c r="L112" s="162"/>
      <c r="M112" s="162"/>
      <c r="N112" s="162"/>
      <c r="O112" s="162"/>
      <c r="P112" s="162"/>
      <c r="Q112" s="162"/>
      <c r="R112" s="162"/>
      <c r="S112" s="162"/>
      <c r="T112" s="162"/>
      <c r="U112" s="162"/>
      <c r="V112" s="162"/>
      <c r="W112" s="162"/>
      <c r="X112" s="162"/>
    </row>
    <row r="113" spans="1:24" ht="15" customHeight="1">
      <c r="A113" s="162"/>
      <c r="B113" s="172" t="s">
        <v>210</v>
      </c>
      <c r="C113" s="173"/>
      <c r="D113" s="173"/>
      <c r="E113" s="174"/>
      <c r="F113" s="172" t="s">
        <v>214</v>
      </c>
      <c r="G113" s="173"/>
      <c r="H113" s="173"/>
      <c r="I113" s="174"/>
      <c r="J113" s="162"/>
      <c r="K113" s="162" t="s">
        <v>231</v>
      </c>
      <c r="L113" s="162"/>
      <c r="M113" s="162"/>
      <c r="N113" s="162"/>
      <c r="O113" s="162"/>
      <c r="P113" s="162"/>
      <c r="Q113" s="162"/>
      <c r="R113" s="162"/>
      <c r="S113" s="162"/>
      <c r="T113" s="162"/>
      <c r="U113" s="162"/>
      <c r="V113" s="162"/>
      <c r="W113" s="162"/>
      <c r="X113" s="162"/>
    </row>
    <row r="114" spans="1:24" ht="15" customHeight="1">
      <c r="A114" s="162"/>
      <c r="B114" s="172" t="s">
        <v>212</v>
      </c>
      <c r="C114" s="173"/>
      <c r="D114" s="173"/>
      <c r="E114" s="174"/>
      <c r="F114" s="172" t="s">
        <v>211</v>
      </c>
      <c r="G114" s="173"/>
      <c r="H114" s="173"/>
      <c r="I114" s="174"/>
      <c r="J114" s="162"/>
      <c r="K114" s="578" t="str">
        <f>IF(J79="","",DATE(2018+F79,H79,J79))</f>
        <v/>
      </c>
      <c r="L114" s="579"/>
      <c r="M114" s="579"/>
      <c r="N114" s="579"/>
      <c r="O114" s="579"/>
      <c r="P114" s="580"/>
      <c r="Q114" s="162"/>
      <c r="R114" s="162"/>
      <c r="S114" s="162"/>
      <c r="T114" s="162"/>
      <c r="U114" s="162"/>
      <c r="V114" s="162"/>
      <c r="W114" s="162"/>
      <c r="X114" s="162"/>
    </row>
    <row r="115" spans="1:24" ht="15" customHeight="1">
      <c r="A115" s="162"/>
      <c r="B115" s="172" t="s">
        <v>213</v>
      </c>
      <c r="C115" s="173"/>
      <c r="D115" s="173"/>
      <c r="E115" s="174"/>
      <c r="F115" s="172" t="s">
        <v>260</v>
      </c>
      <c r="G115" s="173"/>
      <c r="H115" s="173"/>
      <c r="I115" s="174"/>
      <c r="J115" s="162"/>
      <c r="K115" s="162"/>
      <c r="L115" s="162"/>
      <c r="M115" s="162"/>
      <c r="N115" s="162"/>
      <c r="O115" s="162"/>
      <c r="P115" s="162"/>
      <c r="Q115" s="162"/>
      <c r="R115" s="162"/>
      <c r="S115" s="162"/>
      <c r="T115" s="162"/>
      <c r="U115" s="162"/>
      <c r="V115" s="162"/>
      <c r="W115" s="162"/>
      <c r="X115" s="162"/>
    </row>
    <row r="116" spans="1:24" ht="15" customHeight="1">
      <c r="A116" s="162"/>
      <c r="B116" s="172" t="s">
        <v>215</v>
      </c>
      <c r="C116" s="173"/>
      <c r="D116" s="173"/>
      <c r="E116" s="174"/>
      <c r="F116" s="181"/>
      <c r="G116" s="181"/>
      <c r="H116" s="181"/>
      <c r="I116" s="177"/>
      <c r="J116" s="162"/>
      <c r="K116" s="162"/>
      <c r="L116" s="162"/>
      <c r="M116" s="162"/>
      <c r="N116" s="162"/>
      <c r="O116" s="162"/>
      <c r="P116" s="162"/>
      <c r="Q116" s="162"/>
      <c r="R116" s="162"/>
      <c r="S116" s="162"/>
      <c r="T116" s="162"/>
      <c r="U116" s="162"/>
      <c r="V116" s="162"/>
      <c r="W116" s="162"/>
      <c r="X116" s="162"/>
    </row>
    <row r="117" spans="1:24" ht="15" customHeight="1">
      <c r="A117" s="162"/>
      <c r="B117" s="172" t="s">
        <v>216</v>
      </c>
      <c r="C117" s="173"/>
      <c r="D117" s="173"/>
      <c r="E117" s="174"/>
      <c r="F117" s="181"/>
      <c r="G117" s="181"/>
      <c r="H117" s="181"/>
      <c r="I117" s="177"/>
      <c r="J117" s="162"/>
      <c r="K117" s="162" t="s">
        <v>209</v>
      </c>
      <c r="L117" s="162"/>
      <c r="M117" s="162"/>
      <c r="N117" s="162"/>
      <c r="O117" s="162"/>
      <c r="P117" s="162"/>
      <c r="Q117" s="162"/>
      <c r="R117" s="162"/>
      <c r="S117" s="162"/>
      <c r="T117" s="162"/>
      <c r="U117" s="162"/>
      <c r="V117" s="162"/>
      <c r="W117" s="162"/>
      <c r="X117" s="162"/>
    </row>
    <row r="118" spans="1:24" ht="15" customHeight="1">
      <c r="A118" s="162"/>
      <c r="B118" s="172" t="s">
        <v>217</v>
      </c>
      <c r="C118" s="173"/>
      <c r="D118" s="173"/>
      <c r="E118" s="174"/>
      <c r="F118" s="181"/>
      <c r="G118" s="181"/>
      <c r="H118" s="181"/>
      <c r="I118" s="177"/>
      <c r="J118" s="162"/>
      <c r="K118" s="575" t="str">
        <f>IF(J82="","",DATE(2018+F82,H82,J82))</f>
        <v/>
      </c>
      <c r="L118" s="576"/>
      <c r="M118" s="576"/>
      <c r="N118" s="576"/>
      <c r="O118" s="576"/>
      <c r="P118" s="577"/>
      <c r="Q118" s="162"/>
      <c r="R118" s="162"/>
      <c r="S118" s="162"/>
      <c r="T118" s="162"/>
      <c r="U118" s="162"/>
      <c r="V118" s="162"/>
      <c r="W118" s="162"/>
      <c r="X118" s="162"/>
    </row>
    <row r="119" spans="1:24" ht="15" customHeight="1">
      <c r="A119" s="162"/>
      <c r="B119" s="172" t="s">
        <v>218</v>
      </c>
      <c r="C119" s="173"/>
      <c r="D119" s="173"/>
      <c r="E119" s="174"/>
      <c r="F119" s="181"/>
      <c r="G119" s="181"/>
      <c r="H119" s="181"/>
      <c r="I119" s="177"/>
      <c r="J119" s="162"/>
      <c r="K119" s="582" t="str">
        <f>IF(J84="","",DATE(2018+F84,H84,J84))</f>
        <v/>
      </c>
      <c r="L119" s="585"/>
      <c r="M119" s="585"/>
      <c r="N119" s="585"/>
      <c r="O119" s="585"/>
      <c r="P119" s="586"/>
      <c r="Q119" s="162"/>
      <c r="R119" s="162"/>
      <c r="S119" s="162"/>
      <c r="T119" s="162"/>
      <c r="U119" s="162"/>
      <c r="V119" s="162"/>
      <c r="W119" s="162"/>
      <c r="X119" s="162"/>
    </row>
    <row r="120" spans="1:24" ht="15" customHeight="1">
      <c r="A120" s="162"/>
      <c r="B120" s="172" t="s">
        <v>219</v>
      </c>
      <c r="C120" s="173"/>
      <c r="D120" s="173"/>
      <c r="E120" s="174"/>
      <c r="F120" s="181"/>
      <c r="G120" s="181"/>
      <c r="H120" s="181"/>
      <c r="I120" s="177"/>
      <c r="J120" s="162"/>
      <c r="K120" s="568" t="str">
        <f>IF(J86="","",DATE(2018+F86,H86,J86))</f>
        <v/>
      </c>
      <c r="L120" s="587"/>
      <c r="M120" s="587"/>
      <c r="N120" s="587"/>
      <c r="O120" s="587"/>
      <c r="P120" s="588"/>
      <c r="Q120" s="162"/>
      <c r="R120" s="162"/>
      <c r="S120" s="162"/>
      <c r="T120" s="162"/>
      <c r="U120" s="162"/>
      <c r="V120" s="162"/>
      <c r="W120" s="162"/>
      <c r="X120" s="162"/>
    </row>
    <row r="121" spans="1:24" ht="15" customHeight="1">
      <c r="A121" s="162"/>
      <c r="B121" s="172" t="s">
        <v>220</v>
      </c>
      <c r="C121" s="173"/>
      <c r="D121" s="173"/>
      <c r="E121" s="174"/>
      <c r="F121" s="181"/>
      <c r="G121" s="181"/>
      <c r="H121" s="181"/>
      <c r="I121" s="177"/>
      <c r="J121" s="162"/>
      <c r="K121" s="162"/>
      <c r="L121" s="162"/>
      <c r="M121" s="162"/>
      <c r="N121" s="162"/>
      <c r="O121" s="162"/>
      <c r="P121" s="162"/>
      <c r="Q121" s="162"/>
      <c r="R121" s="162"/>
      <c r="S121" s="162"/>
      <c r="T121" s="162"/>
      <c r="U121" s="162"/>
      <c r="V121" s="162"/>
      <c r="W121" s="162"/>
      <c r="X121" s="162"/>
    </row>
    <row r="122" spans="1:24" ht="15" customHeight="1">
      <c r="A122" s="162"/>
      <c r="B122" s="172" t="s">
        <v>222</v>
      </c>
      <c r="C122" s="173"/>
      <c r="D122" s="173"/>
      <c r="E122" s="174"/>
      <c r="F122" s="181"/>
      <c r="G122" s="181"/>
      <c r="H122" s="181"/>
      <c r="I122" s="177"/>
      <c r="J122" s="162"/>
      <c r="K122" s="575" t="str">
        <f>IF(K118="","",K118+90)</f>
        <v/>
      </c>
      <c r="L122" s="576"/>
      <c r="M122" s="576"/>
      <c r="N122" s="576"/>
      <c r="O122" s="576"/>
      <c r="P122" s="577"/>
      <c r="Q122" s="162"/>
      <c r="R122" s="162"/>
      <c r="S122" s="162"/>
      <c r="T122" s="162"/>
      <c r="U122" s="162"/>
      <c r="V122" s="162"/>
      <c r="W122" s="162"/>
      <c r="X122" s="162"/>
    </row>
    <row r="123" spans="1:24" ht="15" customHeight="1">
      <c r="A123" s="162"/>
      <c r="B123" s="172" t="s">
        <v>223</v>
      </c>
      <c r="C123" s="173"/>
      <c r="D123" s="173"/>
      <c r="E123" s="174"/>
      <c r="F123" s="181"/>
      <c r="G123" s="181"/>
      <c r="H123" s="181"/>
      <c r="I123" s="177"/>
      <c r="J123" s="162"/>
      <c r="K123" s="582" t="str">
        <f>IF(K119="","",K119+90)</f>
        <v/>
      </c>
      <c r="L123" s="583"/>
      <c r="M123" s="583"/>
      <c r="N123" s="583"/>
      <c r="O123" s="583"/>
      <c r="P123" s="584"/>
      <c r="Q123" s="162"/>
      <c r="R123" s="162"/>
      <c r="S123" s="162"/>
      <c r="T123" s="162"/>
      <c r="U123" s="162"/>
      <c r="V123" s="162"/>
      <c r="W123" s="162"/>
      <c r="X123" s="162"/>
    </row>
    <row r="124" spans="1:24" ht="15" customHeight="1">
      <c r="A124" s="162"/>
      <c r="B124" s="172" t="s">
        <v>224</v>
      </c>
      <c r="C124" s="173"/>
      <c r="D124" s="173"/>
      <c r="E124" s="174"/>
      <c r="F124" s="181"/>
      <c r="G124" s="181"/>
      <c r="H124" s="181"/>
      <c r="I124" s="177"/>
      <c r="J124" s="162"/>
      <c r="K124" s="568" t="str">
        <f>IF(K120="","",K120+90)</f>
        <v/>
      </c>
      <c r="L124" s="569"/>
      <c r="M124" s="569"/>
      <c r="N124" s="569"/>
      <c r="O124" s="569"/>
      <c r="P124" s="570"/>
      <c r="Q124" s="162"/>
      <c r="R124" s="162"/>
      <c r="S124" s="162"/>
      <c r="T124" s="162"/>
      <c r="U124" s="162"/>
      <c r="V124" s="162"/>
      <c r="W124" s="162"/>
      <c r="X124" s="162"/>
    </row>
    <row r="125" spans="1:24" ht="15" customHeight="1">
      <c r="A125" s="162"/>
      <c r="B125" s="182" t="s">
        <v>225</v>
      </c>
      <c r="C125" s="183"/>
      <c r="D125" s="183"/>
      <c r="E125" s="180"/>
      <c r="F125" s="183"/>
      <c r="G125" s="183"/>
      <c r="H125" s="183"/>
      <c r="I125" s="180"/>
      <c r="J125" s="162"/>
      <c r="K125" s="162"/>
      <c r="L125" s="162"/>
      <c r="M125" s="162"/>
      <c r="N125" s="162"/>
      <c r="O125" s="162"/>
      <c r="P125" s="162"/>
      <c r="Q125" s="162"/>
      <c r="R125" s="162"/>
      <c r="S125" s="162"/>
      <c r="T125" s="162"/>
      <c r="U125" s="162"/>
      <c r="V125" s="162"/>
      <c r="W125" s="162"/>
      <c r="X125" s="162"/>
    </row>
    <row r="126" spans="1:24" ht="15" customHeight="1">
      <c r="A126" s="162"/>
      <c r="B126" s="163"/>
      <c r="C126" s="163"/>
      <c r="D126" s="163"/>
      <c r="E126" s="163"/>
      <c r="F126" s="163"/>
      <c r="G126" s="163"/>
      <c r="H126" s="162"/>
      <c r="I126" s="162"/>
      <c r="J126" s="162"/>
      <c r="K126" s="184" t="s">
        <v>221</v>
      </c>
      <c r="L126" s="185"/>
      <c r="M126" s="185"/>
      <c r="N126" s="185"/>
      <c r="O126" s="185"/>
      <c r="P126" s="171"/>
      <c r="Q126" s="162"/>
      <c r="R126" s="162"/>
      <c r="S126" s="162"/>
      <c r="T126" s="162"/>
      <c r="U126" s="162"/>
      <c r="V126" s="162"/>
      <c r="W126" s="162"/>
      <c r="X126" s="162"/>
    </row>
    <row r="127" spans="1:24" ht="15" customHeight="1">
      <c r="A127" s="162"/>
      <c r="B127" s="163"/>
      <c r="C127" s="163"/>
      <c r="D127" s="163"/>
      <c r="E127" s="163"/>
      <c r="F127" s="163"/>
      <c r="G127" s="163"/>
      <c r="H127" s="162"/>
      <c r="I127" s="162"/>
      <c r="J127" s="162"/>
      <c r="K127" s="186" t="s">
        <v>228</v>
      </c>
      <c r="L127" s="187"/>
      <c r="M127" s="187"/>
      <c r="N127" s="187"/>
      <c r="O127" s="187"/>
      <c r="P127" s="177"/>
      <c r="Q127" s="162"/>
      <c r="R127" s="162"/>
      <c r="S127" s="162"/>
      <c r="T127" s="162"/>
      <c r="U127" s="162"/>
      <c r="V127" s="162"/>
      <c r="W127" s="162"/>
      <c r="X127" s="162"/>
    </row>
    <row r="128" spans="1:24" ht="15" customHeight="1">
      <c r="A128" s="162"/>
      <c r="B128" s="571" t="s">
        <v>226</v>
      </c>
      <c r="C128" s="571"/>
      <c r="D128" s="571"/>
      <c r="E128" s="571"/>
      <c r="F128" s="571"/>
      <c r="G128" s="571"/>
      <c r="H128" s="571"/>
      <c r="I128" s="571"/>
      <c r="J128" s="162"/>
      <c r="K128" s="188" t="s">
        <v>229</v>
      </c>
      <c r="L128" s="189"/>
      <c r="M128" s="189"/>
      <c r="N128" s="189"/>
      <c r="O128" s="189"/>
      <c r="P128" s="180"/>
      <c r="Q128" s="162"/>
      <c r="R128" s="162"/>
      <c r="S128" s="162"/>
      <c r="T128" s="162"/>
      <c r="U128" s="162"/>
      <c r="V128" s="162"/>
      <c r="W128" s="162"/>
      <c r="X128" s="162"/>
    </row>
    <row r="129" spans="1:24" ht="15" customHeight="1">
      <c r="A129" s="162"/>
      <c r="B129" s="571" t="s">
        <v>227</v>
      </c>
      <c r="C129" s="581"/>
      <c r="D129" s="581"/>
      <c r="E129" s="581"/>
      <c r="F129" s="581"/>
      <c r="G129" s="581"/>
      <c r="H129" s="581"/>
      <c r="I129" s="581"/>
      <c r="J129" s="162"/>
      <c r="K129" s="162"/>
      <c r="L129" s="162"/>
      <c r="M129" s="162"/>
      <c r="N129" s="162"/>
      <c r="O129" s="162"/>
      <c r="P129" s="162"/>
      <c r="Q129" s="162"/>
      <c r="R129" s="162"/>
      <c r="S129" s="162"/>
      <c r="T129" s="162"/>
      <c r="U129" s="162"/>
      <c r="V129" s="162"/>
      <c r="W129" s="162"/>
      <c r="X129" s="162"/>
    </row>
    <row r="130" spans="1:24">
      <c r="A130" s="162"/>
      <c r="B130" s="162"/>
      <c r="C130" s="162"/>
      <c r="D130" s="162"/>
      <c r="E130" s="162"/>
      <c r="F130" s="162"/>
      <c r="G130" s="162"/>
      <c r="H130" s="162"/>
      <c r="I130" s="162"/>
      <c r="J130" s="162"/>
      <c r="K130" s="162"/>
      <c r="L130" s="162"/>
      <c r="M130" s="162"/>
      <c r="N130" s="162"/>
      <c r="O130" s="162"/>
      <c r="P130" s="162"/>
      <c r="Q130" s="162"/>
      <c r="R130" s="162"/>
      <c r="S130" s="162"/>
      <c r="T130" s="162"/>
      <c r="U130" s="162"/>
      <c r="V130" s="162"/>
      <c r="W130" s="162"/>
      <c r="X130" s="162"/>
    </row>
  </sheetData>
  <sheetProtection password="CF32" sheet="1" formatCells="0" selectLockedCells="1"/>
  <customSheetViews>
    <customSheetView guid="{EF37224A-BEAD-47A8-87A2-E8BBC3DBEF06}" showGridLines="0" topLeftCell="A4">
      <selection activeCell="E42" sqref="E42:P42"/>
      <rowBreaks count="1" manualBreakCount="1">
        <brk id="70" min="1" max="16" man="1"/>
      </rowBreaks>
      <pageMargins left="0.70866141732283472" right="0.70866141732283472" top="0.74803149606299213" bottom="0.74803149606299213" header="0.31496062992125984" footer="0.31496062992125984"/>
      <pageSetup paperSize="9" scale="98" orientation="portrait" blackAndWhite="1" r:id="rId1"/>
      <extLst>
        <ext xmlns:xlsdti="http://schemas.microsoft.com/office/spreadsheetml/2023/showDataTypeIcons" uri="{a3c15fd4-4149-4032-8f15-062bd4999b60}">
          <xlsdti:showDataTypeIconsCustomSheetView visible="0"/>
        </ext>
      </extLst>
    </customSheetView>
  </customSheetViews>
  <mergeCells count="40">
    <mergeCell ref="K124:P124"/>
    <mergeCell ref="B128:I128"/>
    <mergeCell ref="E99:P99"/>
    <mergeCell ref="K118:P118"/>
    <mergeCell ref="K114:P114"/>
    <mergeCell ref="B129:I129"/>
    <mergeCell ref="K122:P122"/>
    <mergeCell ref="K123:P123"/>
    <mergeCell ref="K119:P119"/>
    <mergeCell ref="K120:P120"/>
    <mergeCell ref="E95:P95"/>
    <mergeCell ref="E97:P97"/>
    <mergeCell ref="E66:P66"/>
    <mergeCell ref="E68:P68"/>
    <mergeCell ref="E70:P70"/>
    <mergeCell ref="E73:P73"/>
    <mergeCell ref="E91:P91"/>
    <mergeCell ref="E93:P93"/>
    <mergeCell ref="E89:H89"/>
    <mergeCell ref="I89:L89"/>
    <mergeCell ref="M89:P89"/>
    <mergeCell ref="E52:P52"/>
    <mergeCell ref="E54:P55"/>
    <mergeCell ref="E58:P58"/>
    <mergeCell ref="G60:H60"/>
    <mergeCell ref="E62:P62"/>
    <mergeCell ref="E64:P64"/>
    <mergeCell ref="G41:H41"/>
    <mergeCell ref="E43:P43"/>
    <mergeCell ref="E45:P45"/>
    <mergeCell ref="E46:P46"/>
    <mergeCell ref="E48:P48"/>
    <mergeCell ref="E50:P50"/>
    <mergeCell ref="B2:D2"/>
    <mergeCell ref="E31:P31"/>
    <mergeCell ref="E33:P33"/>
    <mergeCell ref="E35:P35"/>
    <mergeCell ref="C39:D39"/>
    <mergeCell ref="F39:O39"/>
    <mergeCell ref="C16:P16"/>
  </mergeCells>
  <phoneticPr fontId="14"/>
  <conditionalFormatting sqref="P91 E91:J91 L91:N91">
    <cfRule type="expression" dxfId="31" priority="4" stopIfTrue="1">
      <formula>OR(E89="掲示・閲覧",I89="掲示・閲覧",M89="掲示・閲覧")</formula>
    </cfRule>
  </conditionalFormatting>
  <conditionalFormatting sqref="P93 E93:J93 L93:N93">
    <cfRule type="expression" dxfId="30" priority="3" stopIfTrue="1">
      <formula>OR(E89="ホームページ",I89="ホームページ",M89="ホームページ")</formula>
    </cfRule>
  </conditionalFormatting>
  <conditionalFormatting sqref="P95 E95:J95 L95:N95">
    <cfRule type="expression" dxfId="29" priority="2" stopIfTrue="1">
      <formula>OR(E89="冊子（環境報告書）",I89="冊子（環境報告書）",M89="冊子（環境報告書）")</formula>
    </cfRule>
  </conditionalFormatting>
  <conditionalFormatting sqref="P97 E97:J97 L97:N97">
    <cfRule type="expression" dxfId="28" priority="1" stopIfTrue="1">
      <formula>OR(E89="その他",I89="その他",M89="その他")</formula>
    </cfRule>
  </conditionalFormatting>
  <conditionalFormatting sqref="O91">
    <cfRule type="expression" dxfId="27" priority="6" stopIfTrue="1">
      <formula>OR(O89="掲示・閲覧",S88="掲示・閲覧",W89="掲示・閲覧")</formula>
    </cfRule>
  </conditionalFormatting>
  <conditionalFormatting sqref="K91">
    <cfRule type="expression" dxfId="26" priority="7" stopIfTrue="1">
      <formula>OR(K89="掲示・閲覧",O89="掲示・閲覧",S88="掲示・閲覧")</formula>
    </cfRule>
  </conditionalFormatting>
  <conditionalFormatting sqref="O93">
    <cfRule type="expression" dxfId="25" priority="9" stopIfTrue="1">
      <formula>OR(O89="ホームページ",S88="ホームページ",W89="ホームページ")</formula>
    </cfRule>
  </conditionalFormatting>
  <conditionalFormatting sqref="K93">
    <cfRule type="expression" dxfId="24" priority="10" stopIfTrue="1">
      <formula>OR(K89="ホームページ",O89="ホームページ",S88="ホームページ")</formula>
    </cfRule>
  </conditionalFormatting>
  <conditionalFormatting sqref="O95">
    <cfRule type="expression" dxfId="23" priority="12" stopIfTrue="1">
      <formula>OR(O89="冊子（環境報告書）",S88="冊子（環境報告書）",W89="冊子（環境報告書）")</formula>
    </cfRule>
  </conditionalFormatting>
  <conditionalFormatting sqref="K95">
    <cfRule type="expression" dxfId="22" priority="13" stopIfTrue="1">
      <formula>OR(K89="冊子（環境報告書）",O89="冊子（環境報告書）",S88="冊子（環境報告書）")</formula>
    </cfRule>
  </conditionalFormatting>
  <conditionalFormatting sqref="O97">
    <cfRule type="expression" dxfId="21" priority="15" stopIfTrue="1">
      <formula>OR(O89="その他",S88="その他",W89="その他")</formula>
    </cfRule>
  </conditionalFormatting>
  <conditionalFormatting sqref="K97">
    <cfRule type="expression" dxfId="20" priority="16" stopIfTrue="1">
      <formula>OR(K89="その他",O89="その他",S88="その他")</formula>
    </cfRule>
  </conditionalFormatting>
  <dataValidations count="7">
    <dataValidation type="list" allowBlank="1" showInputMessage="1" showErrorMessage="1" sqref="E48:P48" xr:uid="{E726697A-FE97-4A1A-811A-A4D456794058}">
      <formula1>$B$107:$B$125</formula1>
    </dataValidation>
    <dataValidation type="list" imeMode="halfAlpha" allowBlank="1" showInputMessage="1" showErrorMessage="1" error="1,2のいずれかを入力してください。" sqref="E73:P73" xr:uid="{5D5F6A36-2E0B-483E-B9C3-93A707747561}">
      <formula1>$K$126:$K$128</formula1>
    </dataValidation>
    <dataValidation type="list" allowBlank="1" showInputMessage="1" showErrorMessage="1" sqref="E89 I89 M89" xr:uid="{6AB5059D-2CED-4218-ADF6-9B087D9BB295}">
      <formula1>$K$107:$K$110</formula1>
    </dataValidation>
    <dataValidation type="list" allowBlank="1" showInputMessage="1" showErrorMessage="1" error="ドロップダウンリストから選んでください。" sqref="E50:P50" xr:uid="{78A4A1FE-ADB3-421B-8835-20E73969763C}">
      <formula1>$F$107:$F$115</formula1>
    </dataValidation>
    <dataValidation type="list" allowBlank="1" showInputMessage="1" showErrorMessage="1" error="ドロップダウンリストから選んでください。" sqref="E52" xr:uid="{D9158E8A-DDCA-4E8B-8BF3-C47AB7A3F8FF}">
      <formula1>$B$128:$B$129</formula1>
    </dataValidation>
    <dataValidation type="whole" allowBlank="1" showInputMessage="1" showErrorMessage="1" sqref="J84 J79:J80 J86 J82" xr:uid="{1EC503F4-23EB-4C5D-9ECB-73081E2BFC04}">
      <formula1>1</formula1>
      <formula2>31</formula2>
    </dataValidation>
    <dataValidation type="whole" allowBlank="1" showInputMessage="1" showErrorMessage="1" sqref="H84 H79:H80 H86 H82" xr:uid="{32ECD3F9-8461-4506-8210-0E3961F7131B}">
      <formula1>1</formula1>
      <formula2>12</formula2>
    </dataValidation>
  </dataValidations>
  <pageMargins left="0.70866141732283472" right="0.70866141732283472" top="0.74803149606299213" bottom="0.74803149606299213" header="0.31496062992125984" footer="0.31496062992125984"/>
  <pageSetup paperSize="9" scale="98" orientation="portrait" blackAndWhite="1" r:id="rId2"/>
  <rowBreaks count="1" manualBreakCount="1">
    <brk id="71" min="1" max="16" man="1"/>
  </rowBreaks>
  <ignoredErrors>
    <ignoredError sqref="F79 F82:F86" unlockedFormula="1"/>
  </ignoredErrors>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7C3E-B739-4204-808F-B3C0CAB9DC15}">
  <sheetPr>
    <tabColor rgb="FFFF66FF"/>
    <pageSetUpPr fitToPage="1"/>
  </sheetPr>
  <dimension ref="A1:AK316"/>
  <sheetViews>
    <sheetView showGridLines="0" showOutlineSymbols="0" view="pageBreakPreview" zoomScaleNormal="100" zoomScaleSheetLayoutView="100" workbookViewId="0">
      <selection activeCell="D135" sqref="D135"/>
    </sheetView>
  </sheetViews>
  <sheetFormatPr defaultColWidth="4.6328125" defaultRowHeight="14"/>
  <cols>
    <col min="1" max="1" width="4.6328125" style="223"/>
    <col min="2" max="21" width="4.6328125" style="223" customWidth="1"/>
    <col min="22" max="23" width="4.6328125" style="6"/>
    <col min="24" max="24" width="4.90625" style="6" customWidth="1"/>
    <col min="25" max="25" width="7.453125" style="6" bestFit="1" customWidth="1"/>
    <col min="26" max="37" width="4.6328125" style="6"/>
    <col min="38" max="42" width="4.6328125" style="223" customWidth="1"/>
    <col min="43" max="60" width="5.6328125" style="223" customWidth="1"/>
    <col min="61" max="16384" width="4.6328125" style="223"/>
  </cols>
  <sheetData>
    <row r="1" spans="1:37" ht="43.5" customHeight="1">
      <c r="A1" s="233"/>
      <c r="B1" s="1030" t="s">
        <v>477</v>
      </c>
      <c r="C1" s="1030"/>
      <c r="D1" s="1030"/>
      <c r="E1" s="1030"/>
      <c r="F1" s="1030"/>
      <c r="G1" s="1030"/>
      <c r="H1" s="1030"/>
      <c r="I1" s="1030"/>
      <c r="J1" s="1030"/>
      <c r="K1" s="1030"/>
      <c r="L1" s="1030"/>
      <c r="M1" s="1030"/>
      <c r="N1" s="1030"/>
      <c r="O1" s="1030"/>
      <c r="P1" s="1030"/>
      <c r="Q1" s="1030"/>
      <c r="R1" s="1030"/>
      <c r="S1" s="1030"/>
      <c r="T1" s="1030"/>
      <c r="U1" s="1030"/>
      <c r="V1" s="141"/>
      <c r="W1" s="138"/>
      <c r="X1" s="138"/>
      <c r="Y1" s="138"/>
      <c r="Z1" s="138"/>
      <c r="AA1" s="138"/>
      <c r="AB1" s="138"/>
      <c r="AC1" s="138"/>
      <c r="AD1" s="138"/>
      <c r="AE1" s="138"/>
      <c r="AF1" s="138"/>
      <c r="AG1" s="138"/>
      <c r="AH1" s="138"/>
      <c r="AI1" s="138"/>
      <c r="AJ1" s="138"/>
      <c r="AK1" s="138"/>
    </row>
    <row r="2" spans="1:37" ht="30" customHeight="1">
      <c r="A2" s="233"/>
      <c r="B2" s="223" t="s">
        <v>147</v>
      </c>
      <c r="V2" s="141"/>
      <c r="W2" s="138"/>
      <c r="X2" s="138"/>
      <c r="Y2" s="138"/>
      <c r="Z2" s="138"/>
      <c r="AA2" s="138"/>
      <c r="AB2" s="138"/>
      <c r="AC2" s="138"/>
      <c r="AD2" s="138"/>
      <c r="AE2" s="138"/>
      <c r="AF2" s="138"/>
      <c r="AG2" s="138"/>
      <c r="AH2" s="138"/>
      <c r="AI2" s="138"/>
      <c r="AJ2" s="138"/>
      <c r="AK2" s="138"/>
    </row>
    <row r="3" spans="1:37" ht="30" customHeight="1">
      <c r="A3" s="233"/>
      <c r="V3" s="141"/>
      <c r="W3" s="138"/>
      <c r="X3" s="138"/>
      <c r="Y3" s="138"/>
      <c r="Z3" s="138"/>
      <c r="AA3" s="138"/>
      <c r="AB3" s="138"/>
      <c r="AC3" s="138"/>
      <c r="AD3" s="138"/>
      <c r="AE3" s="138"/>
      <c r="AF3" s="138"/>
      <c r="AG3" s="138"/>
      <c r="AH3" s="138"/>
      <c r="AI3" s="138"/>
      <c r="AJ3" s="138"/>
      <c r="AK3" s="138"/>
    </row>
    <row r="4" spans="1:37" ht="35.15" customHeight="1">
      <c r="A4" s="233"/>
      <c r="B4" s="1268" t="s">
        <v>90</v>
      </c>
      <c r="C4" s="1268"/>
      <c r="D4" s="1268"/>
      <c r="E4" s="1268"/>
      <c r="F4" s="1268"/>
      <c r="G4" s="1268"/>
      <c r="H4" s="1268"/>
      <c r="I4" s="1268"/>
      <c r="J4" s="1268"/>
      <c r="K4" s="1268"/>
      <c r="L4" s="1268"/>
      <c r="M4" s="1268"/>
      <c r="N4" s="1268"/>
      <c r="O4" s="1268"/>
      <c r="P4" s="1268"/>
      <c r="Q4" s="1268"/>
      <c r="R4" s="1268"/>
      <c r="S4" s="1268"/>
      <c r="T4" s="1268"/>
      <c r="U4" s="1268"/>
      <c r="V4" s="141"/>
      <c r="W4" s="138"/>
      <c r="X4" s="138"/>
      <c r="Y4" s="138"/>
      <c r="Z4" s="138"/>
      <c r="AA4" s="138"/>
      <c r="AB4" s="138"/>
      <c r="AC4" s="138"/>
      <c r="AD4" s="138"/>
      <c r="AE4" s="138"/>
      <c r="AF4" s="138"/>
      <c r="AG4" s="138"/>
      <c r="AH4" s="138"/>
      <c r="AI4" s="138"/>
      <c r="AJ4" s="138"/>
      <c r="AK4" s="138"/>
    </row>
    <row r="5" spans="1:37" ht="35.15" customHeight="1">
      <c r="A5" s="233"/>
      <c r="B5" s="399"/>
      <c r="C5" s="399"/>
      <c r="D5" s="399"/>
      <c r="E5" s="399"/>
      <c r="F5" s="399"/>
      <c r="G5" s="399"/>
      <c r="H5" s="399"/>
      <c r="I5" s="399"/>
      <c r="J5" s="399"/>
      <c r="K5" s="399"/>
      <c r="L5" s="399"/>
      <c r="M5" s="399"/>
      <c r="N5" s="399"/>
      <c r="O5" s="399"/>
      <c r="P5" s="399"/>
      <c r="Q5" s="399"/>
      <c r="R5" s="399"/>
      <c r="S5" s="399"/>
      <c r="T5" s="399"/>
      <c r="U5" s="399"/>
      <c r="V5" s="141"/>
      <c r="W5" s="138"/>
      <c r="X5" s="138"/>
      <c r="Y5" s="138"/>
      <c r="Z5" s="138"/>
      <c r="AA5" s="138"/>
      <c r="AB5" s="138"/>
      <c r="AC5" s="138"/>
      <c r="AD5" s="138"/>
      <c r="AE5" s="138"/>
      <c r="AF5" s="138"/>
      <c r="AG5" s="138"/>
      <c r="AH5" s="138"/>
      <c r="AI5" s="138"/>
      <c r="AJ5" s="138"/>
      <c r="AK5" s="138"/>
    </row>
    <row r="6" spans="1:37" ht="35.15" customHeight="1">
      <c r="A6" s="233"/>
      <c r="B6" s="223" t="s">
        <v>87</v>
      </c>
      <c r="V6" s="141"/>
      <c r="W6" s="138"/>
      <c r="X6" s="138"/>
      <c r="Y6" s="138"/>
      <c r="Z6" s="138"/>
      <c r="AA6" s="138"/>
      <c r="AB6" s="138"/>
      <c r="AC6" s="138"/>
      <c r="AD6" s="138"/>
      <c r="AE6" s="138"/>
      <c r="AF6" s="138"/>
      <c r="AG6" s="138"/>
      <c r="AH6" s="138"/>
      <c r="AI6" s="138"/>
      <c r="AJ6" s="138"/>
      <c r="AK6" s="138"/>
    </row>
    <row r="7" spans="1:37" ht="35.15" customHeight="1">
      <c r="A7" s="233"/>
      <c r="B7" s="1245" t="s">
        <v>54</v>
      </c>
      <c r="C7" s="1269"/>
      <c r="D7" s="1269"/>
      <c r="E7" s="1269"/>
      <c r="F7" s="1269"/>
      <c r="G7" s="1270"/>
      <c r="H7" s="1246" t="str">
        <f>IF(基本入力!E33="","",基本入力!E33)</f>
        <v/>
      </c>
      <c r="I7" s="1249"/>
      <c r="J7" s="1249"/>
      <c r="K7" s="1249"/>
      <c r="L7" s="1249"/>
      <c r="M7" s="1249"/>
      <c r="N7" s="1249"/>
      <c r="O7" s="1249"/>
      <c r="P7" s="1249"/>
      <c r="Q7" s="1249"/>
      <c r="R7" s="1249"/>
      <c r="S7" s="1249"/>
      <c r="T7" s="1249"/>
      <c r="U7" s="1267"/>
      <c r="V7" s="291"/>
      <c r="W7" s="292"/>
      <c r="X7" s="292"/>
      <c r="Y7" s="292"/>
      <c r="Z7" s="292"/>
      <c r="AA7" s="292"/>
      <c r="AB7" s="292"/>
      <c r="AC7" s="292"/>
      <c r="AD7" s="292"/>
      <c r="AE7" s="292"/>
      <c r="AF7" s="292"/>
      <c r="AG7" s="292"/>
      <c r="AH7" s="292"/>
      <c r="AI7" s="292"/>
      <c r="AJ7" s="292"/>
      <c r="AK7" s="138"/>
    </row>
    <row r="8" spans="1:37" ht="35.15" customHeight="1">
      <c r="A8" s="233"/>
      <c r="B8" s="1245" t="s">
        <v>55</v>
      </c>
      <c r="C8" s="1269"/>
      <c r="D8" s="1269"/>
      <c r="E8" s="1269"/>
      <c r="F8" s="1269"/>
      <c r="G8" s="1270"/>
      <c r="H8" s="1246" t="str">
        <f>IF(基本入力!E31="","",基本入力!E31)</f>
        <v/>
      </c>
      <c r="I8" s="1247"/>
      <c r="J8" s="1247"/>
      <c r="K8" s="1247"/>
      <c r="L8" s="1247"/>
      <c r="M8" s="1247"/>
      <c r="N8" s="1247"/>
      <c r="O8" s="1247"/>
      <c r="P8" s="1247"/>
      <c r="Q8" s="1247"/>
      <c r="R8" s="1247"/>
      <c r="S8" s="1247"/>
      <c r="T8" s="1247"/>
      <c r="U8" s="1248"/>
      <c r="V8" s="291"/>
      <c r="W8" s="293"/>
      <c r="X8" s="292"/>
      <c r="Y8" s="292"/>
      <c r="Z8" s="292"/>
      <c r="AA8" s="292"/>
      <c r="AB8" s="292"/>
      <c r="AC8" s="292"/>
      <c r="AD8" s="292"/>
      <c r="AE8" s="292"/>
      <c r="AF8" s="292"/>
      <c r="AG8" s="292"/>
      <c r="AH8" s="292"/>
      <c r="AI8" s="292"/>
      <c r="AJ8" s="292"/>
      <c r="AK8" s="138"/>
    </row>
    <row r="9" spans="1:37" ht="35.15" customHeight="1">
      <c r="A9" s="233"/>
      <c r="B9" s="1245" t="s">
        <v>5</v>
      </c>
      <c r="C9" s="1099"/>
      <c r="D9" s="1099"/>
      <c r="E9" s="1099"/>
      <c r="F9" s="1099"/>
      <c r="G9" s="1100"/>
      <c r="H9" s="1246" t="str">
        <f>IF(基本入力!E46="","",基本入力!E46)</f>
        <v/>
      </c>
      <c r="I9" s="1247"/>
      <c r="J9" s="1247"/>
      <c r="K9" s="1247"/>
      <c r="L9" s="1247"/>
      <c r="M9" s="1247"/>
      <c r="N9" s="1247"/>
      <c r="O9" s="1247"/>
      <c r="P9" s="1247"/>
      <c r="Q9" s="1247"/>
      <c r="R9" s="1247"/>
      <c r="S9" s="1247"/>
      <c r="T9" s="1247"/>
      <c r="U9" s="1248"/>
      <c r="V9" s="291"/>
      <c r="W9" s="292"/>
      <c r="X9" s="292"/>
      <c r="Y9" s="292"/>
      <c r="Z9" s="292"/>
      <c r="AA9" s="292"/>
      <c r="AB9" s="292"/>
      <c r="AC9" s="292"/>
      <c r="AD9" s="292"/>
      <c r="AE9" s="292"/>
      <c r="AF9" s="292"/>
      <c r="AG9" s="292"/>
      <c r="AH9" s="292"/>
      <c r="AI9" s="292"/>
      <c r="AJ9" s="292"/>
      <c r="AK9" s="138"/>
    </row>
    <row r="10" spans="1:37" ht="35.15" customHeight="1">
      <c r="A10" s="233"/>
      <c r="B10" s="1245" t="s">
        <v>6</v>
      </c>
      <c r="C10" s="1099"/>
      <c r="D10" s="1099"/>
      <c r="E10" s="1099"/>
      <c r="F10" s="1099"/>
      <c r="G10" s="1100"/>
      <c r="H10" s="1246" t="str">
        <f>IF(基本入力!E43="","",基本入力!E43)</f>
        <v/>
      </c>
      <c r="I10" s="1247"/>
      <c r="J10" s="1247"/>
      <c r="K10" s="1247"/>
      <c r="L10" s="1247"/>
      <c r="M10" s="1247"/>
      <c r="N10" s="1247"/>
      <c r="O10" s="1247"/>
      <c r="P10" s="1247"/>
      <c r="Q10" s="1247"/>
      <c r="R10" s="1247"/>
      <c r="S10" s="1247"/>
      <c r="T10" s="1247"/>
      <c r="U10" s="1248"/>
      <c r="V10" s="291"/>
      <c r="W10" s="292"/>
      <c r="X10" s="1141"/>
      <c r="Y10" s="1141"/>
      <c r="Z10" s="292"/>
      <c r="AA10" s="292"/>
      <c r="AB10" s="292"/>
      <c r="AC10" s="292"/>
      <c r="AD10" s="292"/>
      <c r="AE10" s="292"/>
      <c r="AF10" s="292"/>
      <c r="AG10" s="292"/>
      <c r="AH10" s="292"/>
      <c r="AI10" s="292"/>
      <c r="AJ10" s="292"/>
      <c r="AK10" s="138"/>
    </row>
    <row r="11" spans="1:37" ht="35.15" customHeight="1">
      <c r="A11" s="233"/>
      <c r="B11" s="1245" t="s">
        <v>1</v>
      </c>
      <c r="C11" s="1099"/>
      <c r="D11" s="1099"/>
      <c r="E11" s="1099"/>
      <c r="F11" s="1099"/>
      <c r="G11" s="1100"/>
      <c r="H11" s="1246" t="str">
        <f>IF(基本入力!E48="","",基本入力!E48)</f>
        <v/>
      </c>
      <c r="I11" s="1247"/>
      <c r="J11" s="1247"/>
      <c r="K11" s="1247"/>
      <c r="L11" s="1247"/>
      <c r="M11" s="1247"/>
      <c r="N11" s="1247"/>
      <c r="O11" s="1247"/>
      <c r="P11" s="1247"/>
      <c r="Q11" s="1247"/>
      <c r="R11" s="1247"/>
      <c r="S11" s="1247"/>
      <c r="T11" s="1247"/>
      <c r="U11" s="1248"/>
      <c r="V11" s="291"/>
      <c r="W11" s="292"/>
      <c r="X11" s="292"/>
      <c r="Y11" s="292"/>
      <c r="Z11" s="292"/>
      <c r="AA11" s="292"/>
      <c r="AB11" s="292"/>
      <c r="AC11" s="292"/>
      <c r="AD11" s="292"/>
      <c r="AE11" s="292"/>
      <c r="AF11" s="292"/>
      <c r="AG11" s="292"/>
      <c r="AH11" s="292"/>
      <c r="AI11" s="292"/>
      <c r="AJ11" s="292"/>
      <c r="AK11" s="138"/>
    </row>
    <row r="12" spans="1:37" ht="35.15" customHeight="1">
      <c r="A12" s="233"/>
      <c r="B12" s="1245" t="s">
        <v>53</v>
      </c>
      <c r="C12" s="1294"/>
      <c r="D12" s="1294"/>
      <c r="E12" s="1294"/>
      <c r="F12" s="1294"/>
      <c r="G12" s="1295"/>
      <c r="H12" s="1246" t="str">
        <f>IF(基本入力!E50="","",基本入力!E50)</f>
        <v/>
      </c>
      <c r="I12" s="1247"/>
      <c r="J12" s="1247"/>
      <c r="K12" s="1247"/>
      <c r="L12" s="1247"/>
      <c r="M12" s="1247"/>
      <c r="N12" s="1247"/>
      <c r="O12" s="1247"/>
      <c r="P12" s="1247"/>
      <c r="Q12" s="1247"/>
      <c r="R12" s="1247"/>
      <c r="S12" s="1247"/>
      <c r="T12" s="1247"/>
      <c r="U12" s="1248"/>
      <c r="V12" s="291"/>
      <c r="W12" s="292"/>
      <c r="X12" s="292"/>
      <c r="Y12" s="292"/>
      <c r="Z12" s="292"/>
      <c r="AA12" s="292"/>
      <c r="AB12" s="292"/>
      <c r="AC12" s="292"/>
      <c r="AD12" s="292"/>
      <c r="AE12" s="292"/>
      <c r="AF12" s="292"/>
      <c r="AG12" s="292"/>
      <c r="AH12" s="292"/>
      <c r="AI12" s="292"/>
      <c r="AJ12" s="292"/>
      <c r="AK12" s="138"/>
    </row>
    <row r="13" spans="1:37" ht="35.15" customHeight="1">
      <c r="A13" s="233"/>
      <c r="B13" s="1245" t="s">
        <v>21</v>
      </c>
      <c r="C13" s="1099"/>
      <c r="D13" s="1099"/>
      <c r="E13" s="1099"/>
      <c r="F13" s="1099"/>
      <c r="G13" s="1100"/>
      <c r="H13" s="1246" t="str">
        <f>IF(基本入力!E52="","",基本入力!E52)</f>
        <v/>
      </c>
      <c r="I13" s="1247"/>
      <c r="J13" s="1247"/>
      <c r="K13" s="1247"/>
      <c r="L13" s="1247"/>
      <c r="M13" s="1247"/>
      <c r="N13" s="1247"/>
      <c r="O13" s="1247"/>
      <c r="P13" s="1247"/>
      <c r="Q13" s="1247"/>
      <c r="R13" s="1247"/>
      <c r="S13" s="1247"/>
      <c r="T13" s="1247"/>
      <c r="U13" s="1248"/>
      <c r="V13" s="291"/>
      <c r="W13" s="292"/>
      <c r="X13" s="292"/>
      <c r="Y13" s="292"/>
      <c r="Z13" s="292"/>
      <c r="AA13" s="292"/>
      <c r="AB13" s="292"/>
      <c r="AC13" s="292"/>
      <c r="AD13" s="292"/>
      <c r="AE13" s="292"/>
      <c r="AF13" s="292"/>
      <c r="AG13" s="292"/>
      <c r="AH13" s="292"/>
      <c r="AI13" s="292"/>
      <c r="AJ13" s="292"/>
      <c r="AK13" s="138"/>
    </row>
    <row r="14" spans="1:37" ht="35.15" customHeight="1">
      <c r="A14" s="233"/>
      <c r="B14" s="1245" t="s">
        <v>7</v>
      </c>
      <c r="C14" s="1099"/>
      <c r="D14" s="1099"/>
      <c r="E14" s="1099"/>
      <c r="F14" s="1099"/>
      <c r="G14" s="1100"/>
      <c r="H14" s="1246" t="str">
        <f>IF(基本入力!E54="","",基本入力!E54)</f>
        <v/>
      </c>
      <c r="I14" s="1247"/>
      <c r="J14" s="1247"/>
      <c r="K14" s="1247"/>
      <c r="L14" s="1247"/>
      <c r="M14" s="1247"/>
      <c r="N14" s="1247"/>
      <c r="O14" s="1247"/>
      <c r="P14" s="1247"/>
      <c r="Q14" s="1247"/>
      <c r="R14" s="1247"/>
      <c r="S14" s="1247"/>
      <c r="T14" s="1247"/>
      <c r="U14" s="1248"/>
      <c r="V14" s="291"/>
      <c r="W14" s="292"/>
      <c r="X14" s="292"/>
      <c r="Y14" s="292"/>
      <c r="Z14" s="292"/>
      <c r="AA14" s="292"/>
      <c r="AB14" s="292"/>
      <c r="AC14" s="292"/>
      <c r="AD14" s="292"/>
      <c r="AE14" s="292"/>
      <c r="AF14" s="292"/>
      <c r="AG14" s="292"/>
      <c r="AH14" s="292"/>
      <c r="AI14" s="292"/>
      <c r="AJ14" s="292"/>
      <c r="AK14" s="138"/>
    </row>
    <row r="15" spans="1:37" ht="35.15" customHeight="1">
      <c r="A15" s="233"/>
      <c r="B15" s="1245" t="s">
        <v>52</v>
      </c>
      <c r="C15" s="1099"/>
      <c r="D15" s="1099"/>
      <c r="E15" s="1099"/>
      <c r="F15" s="1099"/>
      <c r="G15" s="1100"/>
      <c r="H15" s="1280" t="str">
        <f>IF(計画書!H15="","",計画書!H15)</f>
        <v>令和8年4月1日</v>
      </c>
      <c r="I15" s="1279"/>
      <c r="J15" s="1279"/>
      <c r="K15" s="1279"/>
      <c r="L15" s="1279"/>
      <c r="M15" s="1279"/>
      <c r="N15" s="1279" t="s">
        <v>233</v>
      </c>
      <c r="O15" s="1279"/>
      <c r="P15" s="1278" t="str">
        <f>IF(計画書!P15="","",計画書!P15)</f>
        <v>令和11年3月31日</v>
      </c>
      <c r="Q15" s="1279"/>
      <c r="R15" s="1279"/>
      <c r="S15" s="1279"/>
      <c r="T15" s="1279"/>
      <c r="U15" s="1252"/>
      <c r="V15" s="291"/>
      <c r="W15" s="292"/>
      <c r="X15" s="292"/>
      <c r="Y15" s="292"/>
      <c r="Z15" s="292"/>
      <c r="AA15" s="292"/>
      <c r="AB15" s="292"/>
      <c r="AC15" s="292"/>
      <c r="AD15" s="292"/>
      <c r="AE15" s="292"/>
      <c r="AF15" s="292"/>
      <c r="AG15" s="292"/>
      <c r="AH15" s="292"/>
      <c r="AI15" s="292"/>
      <c r="AJ15" s="292"/>
      <c r="AK15" s="138"/>
    </row>
    <row r="16" spans="1:37" ht="35.15" customHeight="1">
      <c r="A16" s="233"/>
      <c r="B16" s="218"/>
      <c r="C16" s="235"/>
      <c r="D16" s="235"/>
      <c r="E16" s="235"/>
      <c r="F16" s="235"/>
      <c r="G16" s="235"/>
      <c r="H16" s="390"/>
      <c r="I16" s="235"/>
      <c r="J16" s="400"/>
      <c r="K16" s="400"/>
      <c r="L16" s="400"/>
      <c r="M16" s="390"/>
      <c r="N16" s="390"/>
      <c r="O16" s="390"/>
      <c r="P16" s="390"/>
      <c r="Q16" s="390"/>
      <c r="R16" s="390"/>
      <c r="S16" s="390"/>
      <c r="T16" s="390"/>
      <c r="U16" s="229"/>
      <c r="V16" s="291"/>
      <c r="W16" s="292"/>
      <c r="X16" s="292"/>
      <c r="Y16" s="292"/>
      <c r="Z16" s="292"/>
      <c r="AA16" s="292"/>
      <c r="AB16" s="292"/>
      <c r="AC16" s="292"/>
      <c r="AD16" s="292"/>
      <c r="AE16" s="292"/>
      <c r="AF16" s="292"/>
      <c r="AG16" s="292"/>
      <c r="AH16" s="292"/>
      <c r="AI16" s="292"/>
      <c r="AJ16" s="292"/>
      <c r="AK16" s="138"/>
    </row>
    <row r="17" spans="1:37" ht="35.15" customHeight="1">
      <c r="A17" s="233"/>
      <c r="B17" s="223" t="s">
        <v>91</v>
      </c>
      <c r="C17" s="237"/>
      <c r="D17" s="237"/>
      <c r="E17" s="237"/>
      <c r="F17" s="237"/>
      <c r="G17" s="237"/>
      <c r="H17" s="237"/>
      <c r="I17" s="237"/>
      <c r="J17" s="238"/>
      <c r="K17" s="238"/>
      <c r="L17" s="238"/>
      <c r="M17" s="238"/>
      <c r="N17" s="238"/>
      <c r="O17" s="238"/>
      <c r="P17" s="238"/>
      <c r="Q17" s="238"/>
      <c r="R17" s="238"/>
      <c r="S17" s="238"/>
      <c r="T17" s="238"/>
      <c r="U17" s="238"/>
      <c r="V17" s="291"/>
      <c r="W17" s="292"/>
      <c r="X17" s="292"/>
      <c r="Y17" s="292"/>
      <c r="Z17" s="292"/>
      <c r="AA17" s="292"/>
      <c r="AB17" s="292"/>
      <c r="AC17" s="292"/>
      <c r="AD17" s="292"/>
      <c r="AE17" s="292"/>
      <c r="AF17" s="292"/>
      <c r="AG17" s="292"/>
      <c r="AH17" s="292"/>
      <c r="AI17" s="292"/>
      <c r="AJ17" s="292"/>
      <c r="AK17" s="138"/>
    </row>
    <row r="18" spans="1:37" ht="35.15" customHeight="1">
      <c r="A18" s="233"/>
      <c r="B18" s="1277" t="s">
        <v>50</v>
      </c>
      <c r="C18" s="1099"/>
      <c r="D18" s="1099"/>
      <c r="E18" s="1099"/>
      <c r="F18" s="1099"/>
      <c r="G18" s="1100"/>
      <c r="H18" s="1280" t="str">
        <f>IF(基本入力!K119="","",基本入力!K119)</f>
        <v/>
      </c>
      <c r="I18" s="1278"/>
      <c r="J18" s="1278"/>
      <c r="K18" s="1278"/>
      <c r="L18" s="1278"/>
      <c r="M18" s="1278"/>
      <c r="N18" s="1279" t="s">
        <v>233</v>
      </c>
      <c r="O18" s="1279"/>
      <c r="P18" s="1278" t="str">
        <f>IF(基本入力!K123="","",基本入力!K123)</f>
        <v/>
      </c>
      <c r="Q18" s="1278"/>
      <c r="R18" s="1278"/>
      <c r="S18" s="1278"/>
      <c r="T18" s="1278"/>
      <c r="U18" s="1296"/>
      <c r="V18" s="291"/>
      <c r="W18" s="1029"/>
      <c r="X18" s="1029"/>
      <c r="Y18" s="1029"/>
      <c r="Z18" s="1029"/>
      <c r="AA18" s="1029"/>
      <c r="AB18" s="1029"/>
      <c r="AC18" s="1029"/>
      <c r="AD18" s="1029"/>
      <c r="AE18" s="1029"/>
      <c r="AF18" s="1029"/>
      <c r="AG18" s="1029"/>
      <c r="AH18" s="1029"/>
      <c r="AI18" s="1029"/>
      <c r="AJ18" s="1029"/>
      <c r="AK18" s="1029"/>
    </row>
    <row r="19" spans="1:37" ht="35.15" customHeight="1">
      <c r="A19" s="233"/>
      <c r="B19" s="1283" t="s">
        <v>51</v>
      </c>
      <c r="C19" s="1284"/>
      <c r="D19" s="1284"/>
      <c r="E19" s="1284"/>
      <c r="F19" s="1284"/>
      <c r="G19" s="1285"/>
      <c r="H19" s="397" t="str">
        <f>IF(OR(基本入力!E89="掲示・閲覧",基本入力!I89="掲示・閲覧",基本入力!M89="掲示・閲覧"),"○","")</f>
        <v/>
      </c>
      <c r="I19" s="1293" t="s">
        <v>113</v>
      </c>
      <c r="J19" s="1252"/>
      <c r="K19" s="1275" t="s">
        <v>118</v>
      </c>
      <c r="L19" s="1276"/>
      <c r="M19" s="1249" t="str">
        <f>IF(基本入力!E91="","",基本入力!E91)</f>
        <v/>
      </c>
      <c r="N19" s="1250"/>
      <c r="O19" s="1250"/>
      <c r="P19" s="1250"/>
      <c r="Q19" s="1250"/>
      <c r="R19" s="1250"/>
      <c r="S19" s="1250"/>
      <c r="T19" s="1250"/>
      <c r="U19" s="1251"/>
      <c r="V19" s="291"/>
      <c r="W19" s="293"/>
      <c r="X19" s="292"/>
      <c r="Y19" s="292"/>
      <c r="Z19" s="292"/>
      <c r="AA19" s="292"/>
      <c r="AB19" s="292"/>
      <c r="AC19" s="292"/>
      <c r="AD19" s="292"/>
      <c r="AE19" s="292"/>
      <c r="AF19" s="292"/>
      <c r="AG19" s="292"/>
      <c r="AH19" s="292"/>
      <c r="AI19" s="292"/>
      <c r="AJ19" s="292"/>
      <c r="AK19" s="138"/>
    </row>
    <row r="20" spans="1:37" ht="35.15" customHeight="1">
      <c r="A20" s="233"/>
      <c r="B20" s="1286"/>
      <c r="C20" s="1287"/>
      <c r="D20" s="1287"/>
      <c r="E20" s="1287"/>
      <c r="F20" s="1287"/>
      <c r="G20" s="1288"/>
      <c r="H20" s="397" t="str">
        <f>IF(OR(基本入力!E89="ホームページ",基本入力!I89="ホームページ",基本入力!M89="ホームページ"),"○","")</f>
        <v/>
      </c>
      <c r="I20" s="1293" t="s">
        <v>114</v>
      </c>
      <c r="J20" s="1252"/>
      <c r="K20" s="1297" t="s">
        <v>117</v>
      </c>
      <c r="L20" s="1298"/>
      <c r="M20" s="1249" t="str">
        <f>IF(基本入力!E93="","",基本入力!E93)</f>
        <v/>
      </c>
      <c r="N20" s="1250"/>
      <c r="O20" s="1250"/>
      <c r="P20" s="1250"/>
      <c r="Q20" s="1250"/>
      <c r="R20" s="1250"/>
      <c r="S20" s="1250"/>
      <c r="T20" s="1250"/>
      <c r="U20" s="1251"/>
      <c r="V20" s="291"/>
      <c r="W20" s="293"/>
      <c r="X20" s="292"/>
      <c r="Y20" s="292"/>
      <c r="Z20" s="292"/>
      <c r="AA20" s="292"/>
      <c r="AB20" s="292"/>
      <c r="AC20" s="292"/>
      <c r="AD20" s="292"/>
      <c r="AE20" s="292"/>
      <c r="AF20" s="292"/>
      <c r="AG20" s="292"/>
      <c r="AH20" s="292"/>
      <c r="AI20" s="292"/>
      <c r="AJ20" s="292"/>
      <c r="AK20" s="138"/>
    </row>
    <row r="21" spans="1:37" ht="35.15" customHeight="1">
      <c r="A21" s="233"/>
      <c r="B21" s="1286"/>
      <c r="C21" s="1287"/>
      <c r="D21" s="1287"/>
      <c r="E21" s="1287"/>
      <c r="F21" s="1287"/>
      <c r="G21" s="1288"/>
      <c r="H21" s="397" t="str">
        <f>IF(OR(基本入力!E89="冊子（環境報告書）",基本入力!I89="冊子（環境報告書）",基本入力!M89="冊子（環境報告書）"),"○","")</f>
        <v/>
      </c>
      <c r="I21" s="1266" t="s">
        <v>58</v>
      </c>
      <c r="J21" s="1252"/>
      <c r="K21" s="1292" t="s">
        <v>116</v>
      </c>
      <c r="L21" s="1099"/>
      <c r="M21" s="1249" t="str">
        <f>IF(基本入力!E95="","",基本入力!E95)</f>
        <v/>
      </c>
      <c r="N21" s="1250"/>
      <c r="O21" s="1250"/>
      <c r="P21" s="1250"/>
      <c r="Q21" s="1250"/>
      <c r="R21" s="1250"/>
      <c r="S21" s="1250"/>
      <c r="T21" s="1250"/>
      <c r="U21" s="1251"/>
      <c r="V21" s="291"/>
      <c r="W21" s="1040"/>
      <c r="X21" s="1040"/>
      <c r="Y21" s="1040"/>
      <c r="Z21" s="1040"/>
      <c r="AA21" s="1040"/>
      <c r="AB21" s="1040"/>
      <c r="AC21" s="1040"/>
      <c r="AD21" s="1040"/>
      <c r="AE21" s="1040"/>
      <c r="AF21" s="1040"/>
      <c r="AG21" s="1040"/>
      <c r="AH21" s="1040"/>
      <c r="AI21" s="1040"/>
      <c r="AJ21" s="292"/>
      <c r="AK21" s="138"/>
    </row>
    <row r="22" spans="1:37" ht="35.15" customHeight="1">
      <c r="A22" s="233"/>
      <c r="B22" s="1289"/>
      <c r="C22" s="1290"/>
      <c r="D22" s="1290"/>
      <c r="E22" s="1290"/>
      <c r="F22" s="1290"/>
      <c r="G22" s="1291"/>
      <c r="H22" s="397" t="str">
        <f>IF(OR(基本入力!E89="その他",基本入力!I89="その他",基本入力!M89="その他"),"○","")</f>
        <v/>
      </c>
      <c r="I22" s="1281" t="s">
        <v>57</v>
      </c>
      <c r="J22" s="1282"/>
      <c r="K22" s="1299" t="s">
        <v>115</v>
      </c>
      <c r="L22" s="1300"/>
      <c r="M22" s="1249" t="str">
        <f>IF(基本入力!E97="","",基本入力!E97)</f>
        <v/>
      </c>
      <c r="N22" s="1250"/>
      <c r="O22" s="1250"/>
      <c r="P22" s="1250"/>
      <c r="Q22" s="1250"/>
      <c r="R22" s="1250"/>
      <c r="S22" s="1250"/>
      <c r="T22" s="1250"/>
      <c r="U22" s="1251"/>
      <c r="V22" s="291"/>
      <c r="W22" s="292"/>
      <c r="X22" s="292"/>
      <c r="Y22" s="292"/>
      <c r="Z22" s="292"/>
      <c r="AA22" s="292"/>
      <c r="AB22" s="292"/>
      <c r="AC22" s="292"/>
      <c r="AD22" s="292"/>
      <c r="AE22" s="292"/>
      <c r="AF22" s="292"/>
      <c r="AG22" s="292"/>
      <c r="AH22" s="292"/>
      <c r="AI22" s="292"/>
      <c r="AJ22" s="292"/>
      <c r="AK22" s="138"/>
    </row>
    <row r="23" spans="1:37" ht="35.15" customHeight="1">
      <c r="A23" s="233"/>
      <c r="B23" s="589" t="s">
        <v>281</v>
      </c>
      <c r="C23" s="590"/>
      <c r="D23" s="590"/>
      <c r="E23" s="590"/>
      <c r="F23" s="590"/>
      <c r="G23" s="591"/>
      <c r="H23" s="1246" t="str">
        <f>IF(基本入力!E99="","",基本入力!E99)</f>
        <v/>
      </c>
      <c r="I23" s="1249"/>
      <c r="J23" s="1249"/>
      <c r="K23" s="1249"/>
      <c r="L23" s="1249"/>
      <c r="M23" s="1249"/>
      <c r="N23" s="1249"/>
      <c r="O23" s="1249"/>
      <c r="P23" s="1249"/>
      <c r="Q23" s="1249"/>
      <c r="R23" s="1249"/>
      <c r="S23" s="1249"/>
      <c r="T23" s="1249"/>
      <c r="U23" s="1267"/>
      <c r="V23" s="291"/>
      <c r="W23" s="292"/>
      <c r="X23" s="292"/>
      <c r="Y23" s="292"/>
      <c r="Z23" s="292"/>
      <c r="AA23" s="292"/>
      <c r="AB23" s="292"/>
      <c r="AC23" s="292"/>
      <c r="AD23" s="292"/>
      <c r="AE23" s="292"/>
      <c r="AF23" s="292"/>
      <c r="AG23" s="292"/>
      <c r="AH23" s="292"/>
      <c r="AI23" s="292"/>
      <c r="AJ23" s="292"/>
      <c r="AK23" s="138"/>
    </row>
    <row r="24" spans="1:37" ht="30" customHeight="1">
      <c r="A24" s="233"/>
      <c r="B24" s="240"/>
      <c r="C24" s="240"/>
      <c r="D24" s="240"/>
      <c r="E24" s="240"/>
      <c r="F24" s="240"/>
      <c r="G24" s="240"/>
      <c r="H24" s="191"/>
      <c r="I24" s="241"/>
      <c r="J24" s="241"/>
      <c r="K24" s="242"/>
      <c r="L24" s="242"/>
      <c r="M24" s="243"/>
      <c r="N24" s="243"/>
      <c r="O24" s="243"/>
      <c r="P24" s="243"/>
      <c r="Q24" s="243"/>
      <c r="R24" s="243"/>
      <c r="S24" s="243"/>
      <c r="T24" s="243"/>
      <c r="U24" s="243"/>
      <c r="V24" s="291"/>
      <c r="W24" s="292"/>
      <c r="X24" s="292"/>
      <c r="Y24" s="292"/>
      <c r="Z24" s="292"/>
      <c r="AA24" s="292"/>
      <c r="AB24" s="292"/>
      <c r="AC24" s="292"/>
      <c r="AD24" s="292"/>
      <c r="AE24" s="292"/>
      <c r="AF24" s="292"/>
      <c r="AG24" s="292"/>
      <c r="AH24" s="292"/>
      <c r="AI24" s="292"/>
      <c r="AJ24" s="292"/>
      <c r="AK24" s="138"/>
    </row>
    <row r="25" spans="1:37" ht="30" customHeight="1">
      <c r="A25" s="233"/>
      <c r="B25" s="223" t="s">
        <v>147</v>
      </c>
      <c r="C25" s="244"/>
      <c r="D25" s="244"/>
      <c r="E25" s="244"/>
      <c r="F25" s="244"/>
      <c r="G25" s="244"/>
      <c r="H25" s="390"/>
      <c r="I25" s="245"/>
      <c r="J25" s="245"/>
      <c r="K25" s="246"/>
      <c r="L25" s="246"/>
      <c r="M25" s="247"/>
      <c r="N25" s="247"/>
      <c r="O25" s="247"/>
      <c r="P25" s="247"/>
      <c r="Q25" s="247"/>
      <c r="R25" s="247"/>
      <c r="S25" s="247"/>
      <c r="T25" s="247"/>
      <c r="U25" s="247"/>
      <c r="V25" s="291"/>
      <c r="W25" s="292"/>
      <c r="X25" s="292"/>
      <c r="Y25" s="292"/>
      <c r="Z25" s="292"/>
      <c r="AA25" s="292"/>
      <c r="AB25" s="292"/>
      <c r="AC25" s="292"/>
      <c r="AD25" s="292"/>
      <c r="AE25" s="292"/>
      <c r="AF25" s="292"/>
      <c r="AG25" s="292"/>
      <c r="AH25" s="292"/>
      <c r="AI25" s="292"/>
      <c r="AJ25" s="292"/>
      <c r="AK25" s="138"/>
    </row>
    <row r="26" spans="1:37" ht="30" customHeight="1">
      <c r="A26" s="233"/>
      <c r="C26" s="244"/>
      <c r="D26" s="244"/>
      <c r="E26" s="244"/>
      <c r="F26" s="244"/>
      <c r="G26" s="244"/>
      <c r="H26" s="390"/>
      <c r="I26" s="245"/>
      <c r="J26" s="245"/>
      <c r="K26" s="246"/>
      <c r="L26" s="246"/>
      <c r="M26" s="247"/>
      <c r="N26" s="247"/>
      <c r="O26" s="247"/>
      <c r="P26" s="247"/>
      <c r="Q26" s="247"/>
      <c r="R26" s="247"/>
      <c r="S26" s="247"/>
      <c r="T26" s="247"/>
      <c r="U26" s="247"/>
      <c r="V26" s="291"/>
      <c r="W26" s="292"/>
      <c r="X26" s="292"/>
      <c r="Y26" s="292"/>
      <c r="Z26" s="292"/>
      <c r="AA26" s="292"/>
      <c r="AB26" s="292"/>
      <c r="AC26" s="292"/>
      <c r="AD26" s="292"/>
      <c r="AE26" s="292"/>
      <c r="AF26" s="292"/>
      <c r="AG26" s="292"/>
      <c r="AH26" s="292"/>
      <c r="AI26" s="292"/>
      <c r="AJ26" s="292"/>
      <c r="AK26" s="138"/>
    </row>
    <row r="27" spans="1:37" ht="30" customHeight="1">
      <c r="A27" s="233"/>
      <c r="B27" s="223" t="s">
        <v>119</v>
      </c>
      <c r="C27" s="244"/>
      <c r="D27" s="244"/>
      <c r="E27" s="244"/>
      <c r="F27" s="244"/>
      <c r="G27" s="244"/>
      <c r="H27" s="390"/>
      <c r="I27" s="245"/>
      <c r="J27" s="245"/>
      <c r="K27" s="246"/>
      <c r="L27" s="246"/>
      <c r="M27" s="247"/>
      <c r="N27" s="247"/>
      <c r="O27" s="247"/>
      <c r="P27" s="247"/>
      <c r="Q27" s="247"/>
      <c r="R27" s="247"/>
      <c r="S27" s="247"/>
      <c r="T27" s="247"/>
      <c r="U27" s="247"/>
      <c r="V27" s="291"/>
      <c r="W27" s="292"/>
      <c r="X27" s="292"/>
      <c r="Y27" s="292"/>
      <c r="Z27" s="292"/>
      <c r="AA27" s="292"/>
      <c r="AB27" s="292"/>
      <c r="AC27" s="292"/>
      <c r="AD27" s="292"/>
      <c r="AE27" s="292"/>
      <c r="AF27" s="292"/>
      <c r="AG27" s="292"/>
      <c r="AH27" s="292"/>
      <c r="AI27" s="292"/>
      <c r="AJ27" s="292"/>
      <c r="AK27" s="138"/>
    </row>
    <row r="28" spans="1:37" ht="30" customHeight="1">
      <c r="A28" s="233"/>
      <c r="B28" s="223" t="s">
        <v>120</v>
      </c>
      <c r="V28" s="291"/>
      <c r="W28" s="293"/>
      <c r="X28" s="292"/>
      <c r="Y28" s="292"/>
      <c r="Z28" s="292"/>
      <c r="AA28" s="292"/>
      <c r="AB28" s="292"/>
      <c r="AC28" s="292"/>
      <c r="AD28" s="292"/>
      <c r="AE28" s="292"/>
      <c r="AF28" s="292"/>
      <c r="AG28" s="292"/>
      <c r="AH28" s="292"/>
      <c r="AI28" s="292"/>
      <c r="AJ28" s="292"/>
      <c r="AK28" s="138"/>
    </row>
    <row r="29" spans="1:37" ht="25" customHeight="1">
      <c r="A29" s="233"/>
      <c r="B29" s="1253" t="str">
        <f>IF(計画書!B29="","",計画書!B29)</f>
        <v/>
      </c>
      <c r="C29" s="1254"/>
      <c r="D29" s="1254"/>
      <c r="E29" s="1254"/>
      <c r="F29" s="1254"/>
      <c r="G29" s="1254"/>
      <c r="H29" s="1254"/>
      <c r="I29" s="1254"/>
      <c r="J29" s="1254"/>
      <c r="K29" s="1254"/>
      <c r="L29" s="1254"/>
      <c r="M29" s="1254"/>
      <c r="N29" s="1254"/>
      <c r="O29" s="1254"/>
      <c r="P29" s="1254"/>
      <c r="Q29" s="1254"/>
      <c r="R29" s="1254"/>
      <c r="S29" s="1254"/>
      <c r="T29" s="1254"/>
      <c r="U29" s="1255"/>
      <c r="V29" s="291" t="s">
        <v>261</v>
      </c>
      <c r="W29" s="292"/>
      <c r="X29" s="292"/>
      <c r="Y29" s="292"/>
      <c r="Z29" s="292"/>
      <c r="AA29" s="292"/>
      <c r="AB29" s="292"/>
      <c r="AC29" s="292"/>
      <c r="AD29" s="292"/>
      <c r="AE29" s="292"/>
      <c r="AF29" s="292"/>
      <c r="AG29" s="292"/>
      <c r="AH29" s="292"/>
      <c r="AI29" s="292"/>
      <c r="AJ29" s="292"/>
      <c r="AK29" s="138"/>
    </row>
    <row r="30" spans="1:37" ht="25" customHeight="1">
      <c r="A30" s="233"/>
      <c r="B30" s="1256"/>
      <c r="C30" s="1257"/>
      <c r="D30" s="1257"/>
      <c r="E30" s="1257"/>
      <c r="F30" s="1257"/>
      <c r="G30" s="1257"/>
      <c r="H30" s="1257"/>
      <c r="I30" s="1257"/>
      <c r="J30" s="1257"/>
      <c r="K30" s="1257"/>
      <c r="L30" s="1257"/>
      <c r="M30" s="1257"/>
      <c r="N30" s="1257"/>
      <c r="O30" s="1257"/>
      <c r="P30" s="1257"/>
      <c r="Q30" s="1257"/>
      <c r="R30" s="1257"/>
      <c r="S30" s="1257"/>
      <c r="T30" s="1257"/>
      <c r="U30" s="1258"/>
      <c r="V30" s="291"/>
      <c r="W30" s="293"/>
      <c r="X30" s="292"/>
      <c r="Y30" s="292"/>
      <c r="Z30" s="292"/>
      <c r="AA30" s="292"/>
      <c r="AB30" s="292"/>
      <c r="AC30" s="292"/>
      <c r="AD30" s="292"/>
      <c r="AE30" s="292"/>
      <c r="AF30" s="292"/>
      <c r="AG30" s="292"/>
      <c r="AH30" s="292"/>
      <c r="AI30" s="292"/>
      <c r="AJ30" s="292"/>
      <c r="AK30" s="138"/>
    </row>
    <row r="31" spans="1:37" ht="25" customHeight="1">
      <c r="A31" s="233"/>
      <c r="B31" s="1256"/>
      <c r="C31" s="1257"/>
      <c r="D31" s="1257"/>
      <c r="E31" s="1257"/>
      <c r="F31" s="1257"/>
      <c r="G31" s="1257"/>
      <c r="H31" s="1257"/>
      <c r="I31" s="1257"/>
      <c r="J31" s="1257"/>
      <c r="K31" s="1257"/>
      <c r="L31" s="1257"/>
      <c r="M31" s="1257"/>
      <c r="N31" s="1257"/>
      <c r="O31" s="1257"/>
      <c r="P31" s="1257"/>
      <c r="Q31" s="1257"/>
      <c r="R31" s="1257"/>
      <c r="S31" s="1257"/>
      <c r="T31" s="1257"/>
      <c r="U31" s="1258"/>
      <c r="V31" s="291"/>
      <c r="W31" s="292"/>
      <c r="X31" s="292"/>
      <c r="Y31" s="292"/>
      <c r="Z31" s="292"/>
      <c r="AA31" s="292"/>
      <c r="AB31" s="292"/>
      <c r="AC31" s="292"/>
      <c r="AD31" s="292"/>
      <c r="AE31" s="292"/>
      <c r="AF31" s="292"/>
      <c r="AG31" s="292"/>
      <c r="AH31" s="292"/>
      <c r="AI31" s="292"/>
      <c r="AJ31" s="292"/>
      <c r="AK31" s="138"/>
    </row>
    <row r="32" spans="1:37" ht="25" customHeight="1">
      <c r="A32" s="233"/>
      <c r="B32" s="1256"/>
      <c r="C32" s="1257"/>
      <c r="D32" s="1257"/>
      <c r="E32" s="1257"/>
      <c r="F32" s="1257"/>
      <c r="G32" s="1257"/>
      <c r="H32" s="1257"/>
      <c r="I32" s="1257"/>
      <c r="J32" s="1257"/>
      <c r="K32" s="1257"/>
      <c r="L32" s="1257"/>
      <c r="M32" s="1257"/>
      <c r="N32" s="1257"/>
      <c r="O32" s="1257"/>
      <c r="P32" s="1257"/>
      <c r="Q32" s="1257"/>
      <c r="R32" s="1257"/>
      <c r="S32" s="1257"/>
      <c r="T32" s="1257"/>
      <c r="U32" s="1258"/>
      <c r="V32" s="291"/>
      <c r="W32" s="293"/>
      <c r="X32" s="292"/>
      <c r="Y32" s="292"/>
      <c r="Z32" s="292"/>
      <c r="AA32" s="292"/>
      <c r="AB32" s="292"/>
      <c r="AC32" s="292"/>
      <c r="AD32" s="292"/>
      <c r="AE32" s="292"/>
      <c r="AF32" s="292"/>
      <c r="AG32" s="292"/>
      <c r="AH32" s="292"/>
      <c r="AI32" s="292"/>
      <c r="AJ32" s="292"/>
      <c r="AK32" s="138"/>
    </row>
    <row r="33" spans="1:37" ht="25" customHeight="1">
      <c r="A33" s="233"/>
      <c r="B33" s="1256"/>
      <c r="C33" s="1257"/>
      <c r="D33" s="1257"/>
      <c r="E33" s="1257"/>
      <c r="F33" s="1257"/>
      <c r="G33" s="1257"/>
      <c r="H33" s="1257"/>
      <c r="I33" s="1257"/>
      <c r="J33" s="1257"/>
      <c r="K33" s="1257"/>
      <c r="L33" s="1257"/>
      <c r="M33" s="1257"/>
      <c r="N33" s="1257"/>
      <c r="O33" s="1257"/>
      <c r="P33" s="1257"/>
      <c r="Q33" s="1257"/>
      <c r="R33" s="1257"/>
      <c r="S33" s="1257"/>
      <c r="T33" s="1257"/>
      <c r="U33" s="1258"/>
      <c r="V33" s="291"/>
      <c r="W33" s="292"/>
      <c r="X33" s="292"/>
      <c r="Y33" s="292"/>
      <c r="Z33" s="292"/>
      <c r="AA33" s="292"/>
      <c r="AB33" s="292"/>
      <c r="AC33" s="292"/>
      <c r="AD33" s="292"/>
      <c r="AE33" s="292"/>
      <c r="AF33" s="292"/>
      <c r="AG33" s="292"/>
      <c r="AH33" s="292"/>
      <c r="AI33" s="292"/>
      <c r="AJ33" s="292"/>
      <c r="AK33" s="138"/>
    </row>
    <row r="34" spans="1:37" ht="25" customHeight="1">
      <c r="A34" s="233"/>
      <c r="B34" s="1256"/>
      <c r="C34" s="1257"/>
      <c r="D34" s="1257"/>
      <c r="E34" s="1257"/>
      <c r="F34" s="1257"/>
      <c r="G34" s="1257"/>
      <c r="H34" s="1257"/>
      <c r="I34" s="1257"/>
      <c r="J34" s="1257"/>
      <c r="K34" s="1257"/>
      <c r="L34" s="1257"/>
      <c r="M34" s="1257"/>
      <c r="N34" s="1257"/>
      <c r="O34" s="1257"/>
      <c r="P34" s="1257"/>
      <c r="Q34" s="1257"/>
      <c r="R34" s="1257"/>
      <c r="S34" s="1257"/>
      <c r="T34" s="1257"/>
      <c r="U34" s="1258"/>
      <c r="V34" s="291"/>
      <c r="W34" s="292"/>
      <c r="X34" s="292"/>
      <c r="Y34" s="292"/>
      <c r="Z34" s="292"/>
      <c r="AA34" s="292"/>
      <c r="AB34" s="292"/>
      <c r="AC34" s="292"/>
      <c r="AD34" s="292"/>
      <c r="AE34" s="292"/>
      <c r="AF34" s="292"/>
      <c r="AG34" s="292"/>
      <c r="AH34" s="292"/>
      <c r="AI34" s="292"/>
      <c r="AJ34" s="292"/>
      <c r="AK34" s="138"/>
    </row>
    <row r="35" spans="1:37" ht="25" customHeight="1">
      <c r="A35" s="233"/>
      <c r="B35" s="1256"/>
      <c r="C35" s="1257"/>
      <c r="D35" s="1257"/>
      <c r="E35" s="1257"/>
      <c r="F35" s="1257"/>
      <c r="G35" s="1257"/>
      <c r="H35" s="1257"/>
      <c r="I35" s="1257"/>
      <c r="J35" s="1257"/>
      <c r="K35" s="1257"/>
      <c r="L35" s="1257"/>
      <c r="M35" s="1257"/>
      <c r="N35" s="1257"/>
      <c r="O35" s="1257"/>
      <c r="P35" s="1257"/>
      <c r="Q35" s="1257"/>
      <c r="R35" s="1257"/>
      <c r="S35" s="1257"/>
      <c r="T35" s="1257"/>
      <c r="U35" s="1258"/>
      <c r="V35" s="291"/>
      <c r="W35" s="292"/>
      <c r="X35" s="292"/>
      <c r="Y35" s="292"/>
      <c r="Z35" s="292"/>
      <c r="AA35" s="292"/>
      <c r="AB35" s="292"/>
      <c r="AC35" s="292"/>
      <c r="AD35" s="292"/>
      <c r="AE35" s="292"/>
      <c r="AF35" s="292"/>
      <c r="AG35" s="292"/>
      <c r="AH35" s="292"/>
      <c r="AI35" s="292"/>
      <c r="AJ35" s="292"/>
      <c r="AK35" s="138"/>
    </row>
    <row r="36" spans="1:37" ht="25" customHeight="1">
      <c r="A36" s="233"/>
      <c r="B36" s="1256"/>
      <c r="C36" s="1257"/>
      <c r="D36" s="1257"/>
      <c r="E36" s="1257"/>
      <c r="F36" s="1257"/>
      <c r="G36" s="1257"/>
      <c r="H36" s="1257"/>
      <c r="I36" s="1257"/>
      <c r="J36" s="1257"/>
      <c r="K36" s="1257"/>
      <c r="L36" s="1257"/>
      <c r="M36" s="1257"/>
      <c r="N36" s="1257"/>
      <c r="O36" s="1257"/>
      <c r="P36" s="1257"/>
      <c r="Q36" s="1257"/>
      <c r="R36" s="1257"/>
      <c r="S36" s="1257"/>
      <c r="T36" s="1257"/>
      <c r="U36" s="1258"/>
      <c r="V36" s="291"/>
      <c r="W36" s="292"/>
      <c r="X36" s="292"/>
      <c r="Y36" s="292"/>
      <c r="Z36" s="292"/>
      <c r="AA36" s="292"/>
      <c r="AB36" s="292"/>
      <c r="AC36" s="292"/>
      <c r="AD36" s="292"/>
      <c r="AE36" s="292"/>
      <c r="AF36" s="292"/>
      <c r="AG36" s="292"/>
      <c r="AH36" s="292"/>
      <c r="AI36" s="292"/>
      <c r="AJ36" s="292"/>
      <c r="AK36" s="138"/>
    </row>
    <row r="37" spans="1:37" ht="25" customHeight="1">
      <c r="A37" s="233"/>
      <c r="B37" s="1256"/>
      <c r="C37" s="1257"/>
      <c r="D37" s="1257"/>
      <c r="E37" s="1257"/>
      <c r="F37" s="1257"/>
      <c r="G37" s="1257"/>
      <c r="H37" s="1257"/>
      <c r="I37" s="1257"/>
      <c r="J37" s="1257"/>
      <c r="K37" s="1257"/>
      <c r="L37" s="1257"/>
      <c r="M37" s="1257"/>
      <c r="N37" s="1257"/>
      <c r="O37" s="1257"/>
      <c r="P37" s="1257"/>
      <c r="Q37" s="1257"/>
      <c r="R37" s="1257"/>
      <c r="S37" s="1257"/>
      <c r="T37" s="1257"/>
      <c r="U37" s="1258"/>
      <c r="V37" s="291"/>
      <c r="W37" s="292"/>
      <c r="X37" s="292"/>
      <c r="Y37" s="292"/>
      <c r="Z37" s="292"/>
      <c r="AA37" s="292"/>
      <c r="AB37" s="292"/>
      <c r="AC37" s="292"/>
      <c r="AD37" s="292"/>
      <c r="AE37" s="292"/>
      <c r="AF37" s="292"/>
      <c r="AG37" s="292"/>
      <c r="AH37" s="292"/>
      <c r="AI37" s="292"/>
      <c r="AJ37" s="292"/>
      <c r="AK37" s="138"/>
    </row>
    <row r="38" spans="1:37" ht="25" customHeight="1">
      <c r="A38" s="233"/>
      <c r="B38" s="1256"/>
      <c r="C38" s="1257"/>
      <c r="D38" s="1257"/>
      <c r="E38" s="1257"/>
      <c r="F38" s="1257"/>
      <c r="G38" s="1257"/>
      <c r="H38" s="1257"/>
      <c r="I38" s="1257"/>
      <c r="J38" s="1257"/>
      <c r="K38" s="1257"/>
      <c r="L38" s="1257"/>
      <c r="M38" s="1257"/>
      <c r="N38" s="1257"/>
      <c r="O38" s="1257"/>
      <c r="P38" s="1257"/>
      <c r="Q38" s="1257"/>
      <c r="R38" s="1257"/>
      <c r="S38" s="1257"/>
      <c r="T38" s="1257"/>
      <c r="U38" s="1258"/>
      <c r="V38" s="291"/>
      <c r="W38" s="292"/>
      <c r="X38" s="292"/>
      <c r="Y38" s="292"/>
      <c r="Z38" s="292"/>
      <c r="AA38" s="292"/>
      <c r="AB38" s="292"/>
      <c r="AC38" s="292"/>
      <c r="AD38" s="292"/>
      <c r="AE38" s="292"/>
      <c r="AF38" s="292"/>
      <c r="AG38" s="292"/>
      <c r="AH38" s="292"/>
      <c r="AI38" s="292"/>
      <c r="AJ38" s="292"/>
      <c r="AK38" s="138"/>
    </row>
    <row r="39" spans="1:37" ht="25" customHeight="1">
      <c r="A39" s="233"/>
      <c r="B39" s="1256"/>
      <c r="C39" s="1257"/>
      <c r="D39" s="1257"/>
      <c r="E39" s="1257"/>
      <c r="F39" s="1257"/>
      <c r="G39" s="1257"/>
      <c r="H39" s="1257"/>
      <c r="I39" s="1257"/>
      <c r="J39" s="1257"/>
      <c r="K39" s="1257"/>
      <c r="L39" s="1257"/>
      <c r="M39" s="1257"/>
      <c r="N39" s="1257"/>
      <c r="O39" s="1257"/>
      <c r="P39" s="1257"/>
      <c r="Q39" s="1257"/>
      <c r="R39" s="1257"/>
      <c r="S39" s="1257"/>
      <c r="T39" s="1257"/>
      <c r="U39" s="1258"/>
      <c r="V39" s="291"/>
      <c r="W39" s="292"/>
      <c r="X39" s="292"/>
      <c r="Y39" s="292"/>
      <c r="Z39" s="292"/>
      <c r="AA39" s="292"/>
      <c r="AB39" s="292"/>
      <c r="AC39" s="292"/>
      <c r="AD39" s="292"/>
      <c r="AE39" s="292"/>
      <c r="AF39" s="292"/>
      <c r="AG39" s="292"/>
      <c r="AH39" s="292"/>
      <c r="AI39" s="292"/>
      <c r="AJ39" s="292"/>
      <c r="AK39" s="138"/>
    </row>
    <row r="40" spans="1:37" ht="25" customHeight="1">
      <c r="A40" s="233"/>
      <c r="B40" s="1259"/>
      <c r="C40" s="1260"/>
      <c r="D40" s="1260"/>
      <c r="E40" s="1260"/>
      <c r="F40" s="1260"/>
      <c r="G40" s="1260"/>
      <c r="H40" s="1260"/>
      <c r="I40" s="1260"/>
      <c r="J40" s="1260"/>
      <c r="K40" s="1260"/>
      <c r="L40" s="1260"/>
      <c r="M40" s="1260"/>
      <c r="N40" s="1260"/>
      <c r="O40" s="1260"/>
      <c r="P40" s="1260"/>
      <c r="Q40" s="1260"/>
      <c r="R40" s="1260"/>
      <c r="S40" s="1260"/>
      <c r="T40" s="1260"/>
      <c r="U40" s="1261"/>
      <c r="V40" s="291"/>
      <c r="W40" s="292"/>
      <c r="X40" s="292"/>
      <c r="Y40" s="292"/>
      <c r="Z40" s="292"/>
      <c r="AA40" s="292"/>
      <c r="AB40" s="292"/>
      <c r="AC40" s="292"/>
      <c r="AD40" s="292"/>
      <c r="AE40" s="292"/>
      <c r="AF40" s="292"/>
      <c r="AG40" s="292"/>
      <c r="AH40" s="292"/>
      <c r="AI40" s="292"/>
      <c r="AJ40" s="292"/>
      <c r="AK40" s="138"/>
    </row>
    <row r="41" spans="1:37" ht="30" customHeight="1">
      <c r="A41" s="233"/>
      <c r="B41" s="235"/>
      <c r="C41" s="235"/>
      <c r="D41" s="235"/>
      <c r="E41" s="235"/>
      <c r="F41" s="235"/>
      <c r="G41" s="235"/>
      <c r="H41" s="235"/>
      <c r="I41" s="235"/>
      <c r="J41" s="235"/>
      <c r="K41" s="235"/>
      <c r="L41" s="235"/>
      <c r="M41" s="235"/>
      <c r="N41" s="235"/>
      <c r="O41" s="235"/>
      <c r="P41" s="235"/>
      <c r="Q41" s="235"/>
      <c r="R41" s="235"/>
      <c r="S41" s="235"/>
      <c r="T41" s="235"/>
      <c r="U41" s="235"/>
      <c r="V41" s="291"/>
      <c r="W41" s="292"/>
      <c r="X41" s="292"/>
      <c r="Y41" s="292"/>
      <c r="Z41" s="292"/>
      <c r="AA41" s="292"/>
      <c r="AB41" s="292"/>
      <c r="AC41" s="292"/>
      <c r="AD41" s="292"/>
      <c r="AE41" s="292"/>
      <c r="AF41" s="292"/>
      <c r="AG41" s="292"/>
      <c r="AH41" s="292"/>
      <c r="AI41" s="292"/>
      <c r="AJ41" s="292"/>
      <c r="AK41" s="138"/>
    </row>
    <row r="42" spans="1:37" ht="30" customHeight="1">
      <c r="A42" s="233"/>
      <c r="V42" s="291"/>
      <c r="W42" s="292"/>
      <c r="X42" s="292"/>
      <c r="Y42" s="292"/>
      <c r="Z42" s="292"/>
      <c r="AA42" s="292"/>
      <c r="AB42" s="292"/>
      <c r="AC42" s="292"/>
      <c r="AD42" s="292"/>
      <c r="AE42" s="292"/>
      <c r="AF42" s="292"/>
      <c r="AG42" s="292"/>
      <c r="AH42" s="292"/>
      <c r="AI42" s="292"/>
      <c r="AJ42" s="292"/>
      <c r="AK42" s="138"/>
    </row>
    <row r="43" spans="1:37" ht="30" customHeight="1">
      <c r="A43" s="233"/>
      <c r="B43" s="223" t="s">
        <v>121</v>
      </c>
      <c r="V43" s="291"/>
      <c r="W43" s="292"/>
      <c r="X43" s="292"/>
      <c r="Y43" s="292"/>
      <c r="Z43" s="292"/>
      <c r="AA43" s="292"/>
      <c r="AB43" s="292"/>
      <c r="AC43" s="292"/>
      <c r="AD43" s="292"/>
      <c r="AE43" s="292"/>
      <c r="AF43" s="292"/>
      <c r="AG43" s="292"/>
      <c r="AH43" s="292"/>
      <c r="AI43" s="292"/>
      <c r="AJ43" s="292"/>
      <c r="AK43" s="138"/>
    </row>
    <row r="44" spans="1:37" ht="25" customHeight="1">
      <c r="A44" s="233"/>
      <c r="B44" s="275"/>
      <c r="C44" s="304"/>
      <c r="D44" s="304"/>
      <c r="E44" s="304"/>
      <c r="F44" s="304"/>
      <c r="G44" s="304"/>
      <c r="H44" s="304"/>
      <c r="I44" s="304"/>
      <c r="J44" s="304"/>
      <c r="K44" s="304"/>
      <c r="L44" s="304"/>
      <c r="M44" s="304"/>
      <c r="N44" s="304"/>
      <c r="O44" s="304"/>
      <c r="P44" s="304"/>
      <c r="Q44" s="304"/>
      <c r="R44" s="304"/>
      <c r="S44" s="304"/>
      <c r="T44" s="304"/>
      <c r="U44" s="305"/>
      <c r="V44" s="291"/>
      <c r="W44" s="292" t="s">
        <v>469</v>
      </c>
      <c r="X44" s="292"/>
      <c r="Y44" s="292"/>
      <c r="Z44" s="292"/>
      <c r="AA44" s="292"/>
      <c r="AB44" s="292"/>
      <c r="AC44" s="292"/>
      <c r="AD44" s="292"/>
      <c r="AE44" s="292"/>
      <c r="AF44" s="292"/>
      <c r="AG44" s="292"/>
      <c r="AH44" s="292"/>
      <c r="AI44" s="292"/>
      <c r="AJ44" s="292"/>
      <c r="AK44" s="138"/>
    </row>
    <row r="45" spans="1:37" ht="25" customHeight="1">
      <c r="A45" s="233"/>
      <c r="B45" s="306"/>
      <c r="C45" s="307"/>
      <c r="D45" s="307"/>
      <c r="E45" s="307"/>
      <c r="F45" s="307"/>
      <c r="G45" s="307"/>
      <c r="H45" s="307"/>
      <c r="I45" s="307"/>
      <c r="J45" s="307"/>
      <c r="K45" s="307"/>
      <c r="L45" s="307"/>
      <c r="M45" s="307"/>
      <c r="N45" s="307"/>
      <c r="O45" s="307"/>
      <c r="P45" s="307"/>
      <c r="Q45" s="307"/>
      <c r="R45" s="307"/>
      <c r="S45" s="307"/>
      <c r="T45" s="307"/>
      <c r="U45" s="308"/>
      <c r="V45" s="291"/>
      <c r="W45" s="292"/>
      <c r="X45" s="292"/>
      <c r="Y45" s="292"/>
      <c r="Z45" s="292"/>
      <c r="AA45" s="292"/>
      <c r="AB45" s="292"/>
      <c r="AC45" s="292"/>
      <c r="AD45" s="292"/>
      <c r="AE45" s="292"/>
      <c r="AF45" s="292"/>
      <c r="AG45" s="292"/>
      <c r="AH45" s="292"/>
      <c r="AI45" s="292"/>
      <c r="AJ45" s="292"/>
      <c r="AK45" s="138"/>
    </row>
    <row r="46" spans="1:37" ht="25" customHeight="1">
      <c r="A46" s="233"/>
      <c r="B46" s="306"/>
      <c r="C46" s="307"/>
      <c r="D46" s="307"/>
      <c r="E46" s="307"/>
      <c r="F46" s="307"/>
      <c r="G46" s="307"/>
      <c r="H46" s="307"/>
      <c r="I46" s="307"/>
      <c r="J46" s="307"/>
      <c r="K46" s="307"/>
      <c r="L46" s="307"/>
      <c r="M46" s="307"/>
      <c r="N46" s="307"/>
      <c r="O46" s="307"/>
      <c r="P46" s="307"/>
      <c r="Q46" s="307"/>
      <c r="R46" s="307"/>
      <c r="S46" s="307"/>
      <c r="T46" s="307"/>
      <c r="U46" s="308"/>
      <c r="V46" s="291"/>
      <c r="W46" s="292"/>
      <c r="X46" s="292"/>
      <c r="Y46" s="292"/>
      <c r="Z46" s="292"/>
      <c r="AA46" s="292"/>
      <c r="AB46" s="292"/>
      <c r="AC46" s="292"/>
      <c r="AD46" s="292"/>
      <c r="AE46" s="292"/>
      <c r="AF46" s="292"/>
      <c r="AG46" s="292"/>
      <c r="AH46" s="292"/>
      <c r="AI46" s="292"/>
      <c r="AJ46" s="292"/>
      <c r="AK46" s="138"/>
    </row>
    <row r="47" spans="1:37" ht="25" customHeight="1">
      <c r="A47" s="233"/>
      <c r="B47" s="306"/>
      <c r="C47" s="307"/>
      <c r="D47" s="307"/>
      <c r="E47" s="307"/>
      <c r="F47" s="307"/>
      <c r="G47" s="307"/>
      <c r="H47" s="307"/>
      <c r="I47" s="307"/>
      <c r="J47" s="307"/>
      <c r="K47" s="307"/>
      <c r="L47" s="307"/>
      <c r="M47" s="307"/>
      <c r="N47" s="307"/>
      <c r="O47" s="307"/>
      <c r="P47" s="307"/>
      <c r="Q47" s="307"/>
      <c r="R47" s="307"/>
      <c r="S47" s="307"/>
      <c r="T47" s="307"/>
      <c r="U47" s="308"/>
      <c r="V47" s="291"/>
      <c r="W47" s="292"/>
      <c r="X47" s="292"/>
      <c r="Y47" s="292"/>
      <c r="Z47" s="292"/>
      <c r="AA47" s="292"/>
      <c r="AB47" s="292"/>
      <c r="AC47" s="292"/>
      <c r="AD47" s="292"/>
      <c r="AE47" s="292"/>
      <c r="AF47" s="292"/>
      <c r="AG47" s="292"/>
      <c r="AH47" s="292"/>
      <c r="AI47" s="292"/>
      <c r="AJ47" s="292"/>
      <c r="AK47" s="138"/>
    </row>
    <row r="48" spans="1:37" ht="25" customHeight="1">
      <c r="A48" s="233"/>
      <c r="B48" s="306"/>
      <c r="C48" s="307"/>
      <c r="D48" s="307"/>
      <c r="E48" s="307"/>
      <c r="F48" s="307"/>
      <c r="G48" s="307"/>
      <c r="H48" s="307"/>
      <c r="I48" s="307"/>
      <c r="J48" s="307"/>
      <c r="K48" s="307"/>
      <c r="L48" s="307"/>
      <c r="M48" s="307"/>
      <c r="N48" s="307"/>
      <c r="O48" s="307"/>
      <c r="P48" s="307"/>
      <c r="Q48" s="307"/>
      <c r="R48" s="307"/>
      <c r="S48" s="307"/>
      <c r="T48" s="307"/>
      <c r="U48" s="308"/>
      <c r="V48" s="291"/>
      <c r="W48" s="292"/>
      <c r="X48" s="292"/>
      <c r="Y48" s="292"/>
      <c r="Z48" s="292"/>
      <c r="AA48" s="292"/>
      <c r="AB48" s="292"/>
      <c r="AC48" s="292"/>
      <c r="AD48" s="292"/>
      <c r="AE48" s="292"/>
      <c r="AF48" s="292"/>
      <c r="AG48" s="292"/>
      <c r="AH48" s="292"/>
      <c r="AI48" s="292"/>
      <c r="AJ48" s="292"/>
      <c r="AK48" s="138"/>
    </row>
    <row r="49" spans="1:37" ht="25" customHeight="1">
      <c r="A49" s="233"/>
      <c r="B49" s="306"/>
      <c r="C49" s="307"/>
      <c r="D49" s="307"/>
      <c r="E49" s="307"/>
      <c r="F49" s="307"/>
      <c r="G49" s="307"/>
      <c r="H49" s="307"/>
      <c r="I49" s="307"/>
      <c r="J49" s="307"/>
      <c r="K49" s="307"/>
      <c r="L49" s="307"/>
      <c r="M49" s="307"/>
      <c r="N49" s="307"/>
      <c r="O49" s="307"/>
      <c r="P49" s="307"/>
      <c r="Q49" s="307"/>
      <c r="R49" s="307"/>
      <c r="S49" s="307"/>
      <c r="T49" s="307"/>
      <c r="U49" s="308"/>
      <c r="V49" s="291"/>
      <c r="W49" s="292"/>
      <c r="X49" s="292"/>
      <c r="Y49" s="292"/>
      <c r="Z49" s="292"/>
      <c r="AA49" s="292"/>
      <c r="AB49" s="292"/>
      <c r="AC49" s="292"/>
      <c r="AD49" s="292"/>
      <c r="AE49" s="292"/>
      <c r="AF49" s="292"/>
      <c r="AG49" s="292"/>
      <c r="AH49" s="292"/>
      <c r="AI49" s="292"/>
      <c r="AJ49" s="292"/>
      <c r="AK49" s="138"/>
    </row>
    <row r="50" spans="1:37" ht="25" customHeight="1">
      <c r="A50" s="233"/>
      <c r="B50" s="306"/>
      <c r="C50" s="307"/>
      <c r="D50" s="307"/>
      <c r="E50" s="307"/>
      <c r="F50" s="307"/>
      <c r="G50" s="307"/>
      <c r="H50" s="307"/>
      <c r="I50" s="307"/>
      <c r="J50" s="307"/>
      <c r="K50" s="307"/>
      <c r="L50" s="307"/>
      <c r="M50" s="307"/>
      <c r="N50" s="307"/>
      <c r="O50" s="307"/>
      <c r="P50" s="307"/>
      <c r="Q50" s="307"/>
      <c r="R50" s="307"/>
      <c r="S50" s="307"/>
      <c r="T50" s="307"/>
      <c r="U50" s="308"/>
      <c r="V50" s="291"/>
      <c r="W50" s="292"/>
      <c r="X50" s="292"/>
      <c r="Y50" s="292"/>
      <c r="Z50" s="292"/>
      <c r="AA50" s="292"/>
      <c r="AB50" s="292"/>
      <c r="AC50" s="292"/>
      <c r="AD50" s="292"/>
      <c r="AE50" s="292"/>
      <c r="AF50" s="292"/>
      <c r="AG50" s="292"/>
      <c r="AH50" s="292"/>
      <c r="AI50" s="292"/>
      <c r="AJ50" s="292"/>
      <c r="AK50" s="138"/>
    </row>
    <row r="51" spans="1:37" ht="25" customHeight="1">
      <c r="A51" s="233"/>
      <c r="B51" s="306"/>
      <c r="C51" s="307"/>
      <c r="D51" s="307"/>
      <c r="E51" s="307"/>
      <c r="F51" s="307"/>
      <c r="G51" s="307"/>
      <c r="H51" s="307"/>
      <c r="I51" s="307"/>
      <c r="J51" s="307"/>
      <c r="K51" s="307"/>
      <c r="L51" s="307"/>
      <c r="M51" s="307"/>
      <c r="N51" s="307"/>
      <c r="O51" s="307"/>
      <c r="P51" s="307"/>
      <c r="Q51" s="307"/>
      <c r="R51" s="307"/>
      <c r="S51" s="307"/>
      <c r="T51" s="307"/>
      <c r="U51" s="308"/>
      <c r="V51" s="291"/>
      <c r="W51" s="292"/>
      <c r="X51" s="292"/>
      <c r="Y51" s="292"/>
      <c r="Z51" s="292"/>
      <c r="AA51" s="292"/>
      <c r="AB51" s="292"/>
      <c r="AC51" s="292"/>
      <c r="AD51" s="292"/>
      <c r="AE51" s="292"/>
      <c r="AF51" s="292"/>
      <c r="AG51" s="292"/>
      <c r="AH51" s="292"/>
      <c r="AI51" s="292"/>
      <c r="AJ51" s="292"/>
      <c r="AK51" s="138"/>
    </row>
    <row r="52" spans="1:37" ht="25" customHeight="1">
      <c r="A52" s="233"/>
      <c r="B52" s="306"/>
      <c r="C52" s="307"/>
      <c r="D52" s="307"/>
      <c r="E52" s="307"/>
      <c r="F52" s="307"/>
      <c r="G52" s="307"/>
      <c r="H52" s="307"/>
      <c r="I52" s="307"/>
      <c r="J52" s="307"/>
      <c r="K52" s="307"/>
      <c r="L52" s="307"/>
      <c r="M52" s="307"/>
      <c r="N52" s="307"/>
      <c r="O52" s="307"/>
      <c r="P52" s="307"/>
      <c r="Q52" s="307"/>
      <c r="R52" s="307"/>
      <c r="S52" s="307"/>
      <c r="T52" s="307"/>
      <c r="U52" s="308"/>
      <c r="V52" s="291"/>
      <c r="W52" s="292"/>
      <c r="X52" s="292"/>
      <c r="Y52" s="292"/>
      <c r="Z52" s="292"/>
      <c r="AA52" s="292"/>
      <c r="AB52" s="292"/>
      <c r="AC52" s="292"/>
      <c r="AD52" s="292"/>
      <c r="AE52" s="292"/>
      <c r="AF52" s="292"/>
      <c r="AG52" s="292"/>
      <c r="AH52" s="292"/>
      <c r="AI52" s="292"/>
      <c r="AJ52" s="292"/>
      <c r="AK52" s="138"/>
    </row>
    <row r="53" spans="1:37" ht="25" customHeight="1">
      <c r="A53" s="233"/>
      <c r="B53" s="306"/>
      <c r="C53" s="307"/>
      <c r="D53" s="307"/>
      <c r="E53" s="307"/>
      <c r="F53" s="307"/>
      <c r="G53" s="307"/>
      <c r="H53" s="307"/>
      <c r="I53" s="307"/>
      <c r="J53" s="307"/>
      <c r="K53" s="307"/>
      <c r="L53" s="307"/>
      <c r="M53" s="307"/>
      <c r="N53" s="307"/>
      <c r="O53" s="307"/>
      <c r="P53" s="307"/>
      <c r="Q53" s="307"/>
      <c r="R53" s="307"/>
      <c r="S53" s="307"/>
      <c r="T53" s="307"/>
      <c r="U53" s="308"/>
      <c r="V53" s="291"/>
      <c r="W53" s="292"/>
      <c r="X53" s="292"/>
      <c r="Y53" s="292"/>
      <c r="Z53" s="292"/>
      <c r="AA53" s="292"/>
      <c r="AB53" s="292"/>
      <c r="AC53" s="292"/>
      <c r="AD53" s="292"/>
      <c r="AE53" s="292"/>
      <c r="AF53" s="292"/>
      <c r="AG53" s="292"/>
      <c r="AH53" s="292"/>
      <c r="AI53" s="292"/>
      <c r="AJ53" s="292"/>
      <c r="AK53" s="138"/>
    </row>
    <row r="54" spans="1:37" ht="25" customHeight="1">
      <c r="A54" s="233"/>
      <c r="B54" s="306"/>
      <c r="C54" s="307"/>
      <c r="D54" s="307"/>
      <c r="E54" s="307"/>
      <c r="F54" s="307"/>
      <c r="G54" s="307"/>
      <c r="H54" s="307"/>
      <c r="I54" s="307"/>
      <c r="J54" s="307"/>
      <c r="K54" s="307"/>
      <c r="L54" s="307"/>
      <c r="M54" s="307"/>
      <c r="N54" s="307"/>
      <c r="O54" s="307"/>
      <c r="P54" s="307"/>
      <c r="Q54" s="307"/>
      <c r="R54" s="307"/>
      <c r="S54" s="307"/>
      <c r="T54" s="307"/>
      <c r="U54" s="308"/>
      <c r="V54" s="291"/>
      <c r="W54" s="292"/>
      <c r="X54" s="292"/>
      <c r="Y54" s="292"/>
      <c r="Z54" s="292"/>
      <c r="AA54" s="292"/>
      <c r="AB54" s="292"/>
      <c r="AC54" s="292"/>
      <c r="AD54" s="292"/>
      <c r="AE54" s="292"/>
      <c r="AF54" s="292"/>
      <c r="AG54" s="292"/>
      <c r="AH54" s="292"/>
      <c r="AI54" s="292"/>
      <c r="AJ54" s="292"/>
      <c r="AK54" s="138"/>
    </row>
    <row r="55" spans="1:37" ht="25" customHeight="1">
      <c r="A55" s="233"/>
      <c r="B55" s="309"/>
      <c r="C55" s="310"/>
      <c r="D55" s="310"/>
      <c r="E55" s="310"/>
      <c r="F55" s="310"/>
      <c r="G55" s="310"/>
      <c r="H55" s="310"/>
      <c r="I55" s="310"/>
      <c r="J55" s="310"/>
      <c r="K55" s="310"/>
      <c r="L55" s="310"/>
      <c r="M55" s="310"/>
      <c r="N55" s="310"/>
      <c r="O55" s="310"/>
      <c r="P55" s="310"/>
      <c r="Q55" s="310"/>
      <c r="R55" s="310"/>
      <c r="S55" s="310"/>
      <c r="T55" s="310"/>
      <c r="U55" s="311"/>
      <c r="V55" s="291"/>
      <c r="W55" s="292"/>
      <c r="X55" s="292"/>
      <c r="Y55" s="292"/>
      <c r="Z55" s="292"/>
      <c r="AA55" s="292"/>
      <c r="AB55" s="292"/>
      <c r="AC55" s="292"/>
      <c r="AD55" s="292"/>
      <c r="AE55" s="292"/>
      <c r="AF55" s="292"/>
      <c r="AG55" s="292"/>
      <c r="AH55" s="292"/>
      <c r="AI55" s="292"/>
      <c r="AJ55" s="292"/>
      <c r="AK55" s="138"/>
    </row>
    <row r="56" spans="1:37" ht="30" customHeight="1">
      <c r="A56" s="233"/>
      <c r="B56" s="248"/>
      <c r="C56" s="248"/>
      <c r="D56" s="248"/>
      <c r="E56" s="248"/>
      <c r="F56" s="248"/>
      <c r="G56" s="248"/>
      <c r="H56" s="248"/>
      <c r="I56" s="248"/>
      <c r="J56" s="248"/>
      <c r="K56" s="248"/>
      <c r="L56" s="248"/>
      <c r="M56" s="248"/>
      <c r="N56" s="248"/>
      <c r="O56" s="248"/>
      <c r="P56" s="248"/>
      <c r="Q56" s="248"/>
      <c r="R56" s="248"/>
      <c r="S56" s="248"/>
      <c r="T56" s="248"/>
      <c r="U56" s="248"/>
      <c r="V56" s="291"/>
      <c r="W56" s="292"/>
      <c r="X56" s="292"/>
      <c r="Y56" s="292"/>
      <c r="Z56" s="292"/>
      <c r="AA56" s="292"/>
      <c r="AB56" s="292"/>
      <c r="AC56" s="292"/>
      <c r="AD56" s="292"/>
      <c r="AE56" s="292"/>
      <c r="AF56" s="292"/>
      <c r="AG56" s="292"/>
      <c r="AH56" s="292"/>
      <c r="AI56" s="292"/>
      <c r="AJ56" s="292"/>
      <c r="AK56" s="138"/>
    </row>
    <row r="57" spans="1:37" ht="30" customHeight="1">
      <c r="A57" s="233"/>
      <c r="B57" s="223" t="s">
        <v>147</v>
      </c>
      <c r="F57" s="1239" t="str">
        <f>②報告書!H20</f>
        <v/>
      </c>
      <c r="G57" s="1239"/>
      <c r="H57" s="1239"/>
      <c r="I57" s="1239"/>
      <c r="J57" s="1239"/>
      <c r="K57" s="1239"/>
      <c r="L57" s="1239"/>
      <c r="M57" s="1239"/>
      <c r="N57" s="1239"/>
      <c r="O57" s="1239"/>
      <c r="P57" s="1239"/>
      <c r="Q57" s="1239"/>
      <c r="R57" s="1239"/>
      <c r="S57" s="1239"/>
      <c r="T57" s="1239"/>
      <c r="U57" s="1239"/>
      <c r="V57" s="291"/>
      <c r="W57" s="292"/>
      <c r="X57" s="292"/>
      <c r="Y57" s="292"/>
      <c r="Z57" s="292"/>
      <c r="AA57" s="292"/>
      <c r="AB57" s="292"/>
      <c r="AC57" s="292"/>
      <c r="AD57" s="292"/>
      <c r="AE57" s="292"/>
      <c r="AF57" s="292"/>
      <c r="AG57" s="292"/>
      <c r="AH57" s="292"/>
      <c r="AI57" s="292"/>
      <c r="AJ57" s="292"/>
      <c r="AK57" s="138"/>
    </row>
    <row r="58" spans="1:37" ht="22.5" customHeight="1">
      <c r="A58" s="233"/>
      <c r="V58" s="291"/>
      <c r="W58" s="292"/>
      <c r="X58" s="292"/>
      <c r="Y58" s="292"/>
      <c r="Z58" s="292"/>
      <c r="AA58" s="292"/>
      <c r="AB58" s="292"/>
      <c r="AC58" s="292"/>
      <c r="AD58" s="292"/>
      <c r="AE58" s="292"/>
      <c r="AF58" s="292"/>
      <c r="AG58" s="292"/>
      <c r="AH58" s="292"/>
      <c r="AI58" s="292"/>
      <c r="AJ58" s="292"/>
      <c r="AK58" s="138"/>
    </row>
    <row r="59" spans="1:37" ht="25" customHeight="1">
      <c r="A59" s="233"/>
      <c r="B59" s="223" t="s">
        <v>122</v>
      </c>
      <c r="V59" s="291"/>
      <c r="W59" s="292"/>
      <c r="X59" s="292"/>
      <c r="Y59" s="292"/>
      <c r="Z59" s="292"/>
      <c r="AA59" s="292"/>
      <c r="AB59" s="292"/>
      <c r="AC59" s="292"/>
      <c r="AD59" s="292"/>
      <c r="AE59" s="292"/>
      <c r="AF59" s="292"/>
      <c r="AG59" s="292"/>
      <c r="AH59" s="292"/>
      <c r="AI59" s="292"/>
      <c r="AJ59" s="292"/>
      <c r="AK59" s="138"/>
    </row>
    <row r="60" spans="1:37" ht="25" customHeight="1">
      <c r="A60" s="233"/>
      <c r="B60" s="1238" t="s">
        <v>127</v>
      </c>
      <c r="C60" s="1238"/>
      <c r="D60" s="401">
        <v>2</v>
      </c>
      <c r="E60" s="1238" t="s">
        <v>286</v>
      </c>
      <c r="F60" s="1238"/>
      <c r="G60" s="1238"/>
      <c r="H60" s="401">
        <f>基本入力!M84</f>
        <v>9</v>
      </c>
      <c r="I60" s="223" t="s">
        <v>76</v>
      </c>
      <c r="V60" s="294"/>
      <c r="W60" s="296"/>
      <c r="X60" s="487"/>
      <c r="Y60" s="296"/>
      <c r="Z60" s="292"/>
      <c r="AA60" s="292"/>
      <c r="AB60" s="292"/>
      <c r="AC60" s="292"/>
      <c r="AD60" s="292"/>
      <c r="AE60" s="292"/>
      <c r="AF60" s="292"/>
      <c r="AG60" s="292"/>
      <c r="AH60" s="292"/>
      <c r="AI60" s="292"/>
      <c r="AJ60" s="292"/>
      <c r="AK60" s="138"/>
    </row>
    <row r="61" spans="1:37" ht="20.149999999999999" customHeight="1">
      <c r="A61" s="233"/>
      <c r="B61" s="1262" t="s">
        <v>74</v>
      </c>
      <c r="C61" s="1262"/>
      <c r="D61" s="1262"/>
      <c r="E61" s="1262"/>
      <c r="F61" s="1262"/>
      <c r="G61" s="1262"/>
      <c r="H61" s="1262"/>
      <c r="I61" s="1262"/>
      <c r="J61" s="1262"/>
      <c r="K61" s="1262"/>
      <c r="L61" s="1262"/>
      <c r="M61" s="1262"/>
      <c r="N61" s="1262"/>
      <c r="O61" s="1262"/>
      <c r="P61" s="1263" t="str">
        <f>IF(②算定表!N68="","",②算定表!N68)</f>
        <v/>
      </c>
      <c r="Q61" s="1264"/>
      <c r="R61" s="1264"/>
      <c r="S61" s="1265"/>
      <c r="T61" s="1252" t="s">
        <v>142</v>
      </c>
      <c r="U61" s="1242"/>
      <c r="V61" s="295"/>
      <c r="W61" s="296"/>
      <c r="X61" s="292"/>
      <c r="Y61" s="296"/>
      <c r="Z61" s="292"/>
      <c r="AA61" s="292"/>
      <c r="AB61" s="292"/>
      <c r="AC61" s="292"/>
      <c r="AD61" s="292"/>
      <c r="AE61" s="292"/>
      <c r="AF61" s="292"/>
      <c r="AG61" s="292"/>
      <c r="AH61" s="292"/>
      <c r="AI61" s="292"/>
      <c r="AJ61" s="292"/>
      <c r="AK61" s="138"/>
    </row>
    <row r="62" spans="1:37" ht="20.149999999999999" customHeight="1">
      <c r="A62" s="233"/>
      <c r="B62" s="1271" t="s">
        <v>128</v>
      </c>
      <c r="C62" s="1272"/>
      <c r="D62" s="1237" t="s">
        <v>348</v>
      </c>
      <c r="E62" s="1237"/>
      <c r="F62" s="1237"/>
      <c r="G62" s="1237"/>
      <c r="H62" s="1237"/>
      <c r="I62" s="1237"/>
      <c r="J62" s="1237"/>
      <c r="K62" s="1237"/>
      <c r="L62" s="1237"/>
      <c r="M62" s="1237"/>
      <c r="N62" s="1237"/>
      <c r="O62" s="1237"/>
      <c r="P62" s="1032"/>
      <c r="Q62" s="1032"/>
      <c r="R62" s="1032"/>
      <c r="S62" s="1033"/>
      <c r="T62" s="1252" t="s">
        <v>142</v>
      </c>
      <c r="U62" s="1242"/>
      <c r="V62" s="294"/>
      <c r="W62" s="296"/>
      <c r="X62" s="292"/>
      <c r="Y62" s="296"/>
      <c r="Z62" s="292"/>
      <c r="AA62" s="292"/>
      <c r="AB62" s="292"/>
      <c r="AC62" s="292"/>
      <c r="AD62" s="292"/>
      <c r="AE62" s="292"/>
      <c r="AF62" s="292"/>
      <c r="AG62" s="292"/>
      <c r="AH62" s="292"/>
      <c r="AI62" s="292"/>
      <c r="AJ62" s="292"/>
      <c r="AK62" s="138"/>
    </row>
    <row r="63" spans="1:37" ht="20.149999999999999" customHeight="1">
      <c r="A63" s="233"/>
      <c r="B63" s="1273"/>
      <c r="C63" s="1274"/>
      <c r="D63" s="1237" t="s">
        <v>349</v>
      </c>
      <c r="E63" s="1237"/>
      <c r="F63" s="1237"/>
      <c r="G63" s="1237"/>
      <c r="H63" s="1237"/>
      <c r="I63" s="1237"/>
      <c r="J63" s="1237"/>
      <c r="K63" s="1237"/>
      <c r="L63" s="1237"/>
      <c r="M63" s="1237"/>
      <c r="N63" s="1237"/>
      <c r="O63" s="1237"/>
      <c r="P63" s="1032"/>
      <c r="Q63" s="1032"/>
      <c r="R63" s="1032"/>
      <c r="S63" s="1033"/>
      <c r="T63" s="1252" t="s">
        <v>142</v>
      </c>
      <c r="U63" s="1242"/>
      <c r="V63" s="294"/>
      <c r="W63" s="482"/>
      <c r="X63" s="426"/>
      <c r="Y63" s="426"/>
      <c r="Z63" s="426"/>
      <c r="AA63" s="426"/>
      <c r="AB63" s="426"/>
      <c r="AC63" s="426"/>
      <c r="AD63" s="426"/>
      <c r="AE63" s="426"/>
      <c r="AF63" s="426"/>
      <c r="AG63" s="426"/>
      <c r="AH63" s="426"/>
      <c r="AI63" s="426"/>
      <c r="AJ63" s="426"/>
      <c r="AK63" s="426"/>
    </row>
    <row r="64" spans="1:37" ht="20.149999999999999" customHeight="1">
      <c r="A64" s="233"/>
      <c r="B64" s="1273"/>
      <c r="C64" s="1274"/>
      <c r="D64" s="1237" t="s">
        <v>350</v>
      </c>
      <c r="E64" s="1237"/>
      <c r="F64" s="1237"/>
      <c r="G64" s="1237"/>
      <c r="H64" s="1237"/>
      <c r="I64" s="1237"/>
      <c r="J64" s="1237"/>
      <c r="K64" s="1237"/>
      <c r="L64" s="1237"/>
      <c r="M64" s="1237"/>
      <c r="N64" s="1237"/>
      <c r="O64" s="1237"/>
      <c r="P64" s="1032"/>
      <c r="Q64" s="1032"/>
      <c r="R64" s="1032"/>
      <c r="S64" s="1033"/>
      <c r="T64" s="1252" t="s">
        <v>142</v>
      </c>
      <c r="U64" s="1242"/>
      <c r="V64" s="294"/>
      <c r="W64" s="426"/>
      <c r="X64" s="426"/>
      <c r="Y64" s="426"/>
      <c r="Z64" s="426"/>
      <c r="AA64" s="426"/>
      <c r="AB64" s="426"/>
      <c r="AC64" s="426"/>
      <c r="AD64" s="426"/>
      <c r="AE64" s="426"/>
      <c r="AF64" s="426"/>
      <c r="AG64" s="426"/>
      <c r="AH64" s="426"/>
      <c r="AI64" s="426"/>
      <c r="AJ64" s="426"/>
      <c r="AK64" s="426"/>
    </row>
    <row r="65" spans="1:37" ht="20.149999999999999" customHeight="1">
      <c r="A65" s="233"/>
      <c r="B65" s="1273"/>
      <c r="C65" s="1274"/>
      <c r="D65" s="1237" t="s">
        <v>351</v>
      </c>
      <c r="E65" s="1237"/>
      <c r="F65" s="1237"/>
      <c r="G65" s="1237"/>
      <c r="H65" s="1237"/>
      <c r="I65" s="1237"/>
      <c r="J65" s="1237"/>
      <c r="K65" s="1237"/>
      <c r="L65" s="1237"/>
      <c r="M65" s="1237"/>
      <c r="N65" s="1237"/>
      <c r="O65" s="1237"/>
      <c r="P65" s="1032"/>
      <c r="Q65" s="1032"/>
      <c r="R65" s="1032"/>
      <c r="S65" s="1033"/>
      <c r="T65" s="1252" t="s">
        <v>142</v>
      </c>
      <c r="U65" s="1242"/>
      <c r="V65" s="294"/>
      <c r="W65" s="1031" t="s">
        <v>466</v>
      </c>
      <c r="X65" s="1031"/>
      <c r="Y65" s="1031"/>
      <c r="Z65" s="1031"/>
      <c r="AA65" s="1031"/>
      <c r="AB65" s="1031"/>
      <c r="AC65" s="1031"/>
      <c r="AD65" s="1031"/>
      <c r="AE65" s="1031"/>
      <c r="AF65" s="1031"/>
      <c r="AG65" s="1031"/>
      <c r="AH65" s="1031"/>
      <c r="AI65" s="1031"/>
      <c r="AJ65" s="1031"/>
      <c r="AK65" s="1031"/>
    </row>
    <row r="66" spans="1:37" ht="20.149999999999999" customHeight="1">
      <c r="A66" s="233"/>
      <c r="B66" s="1273"/>
      <c r="C66" s="1274"/>
      <c r="D66" s="1237" t="s">
        <v>352</v>
      </c>
      <c r="E66" s="1237"/>
      <c r="F66" s="1237"/>
      <c r="G66" s="1237"/>
      <c r="H66" s="1237"/>
      <c r="I66" s="1237"/>
      <c r="J66" s="1237"/>
      <c r="K66" s="1237"/>
      <c r="L66" s="1237"/>
      <c r="M66" s="1237"/>
      <c r="N66" s="1237"/>
      <c r="O66" s="1237"/>
      <c r="P66" s="1032"/>
      <c r="Q66" s="1032"/>
      <c r="R66" s="1032"/>
      <c r="S66" s="1033"/>
      <c r="T66" s="1252" t="s">
        <v>142</v>
      </c>
      <c r="U66" s="1242"/>
      <c r="V66" s="294"/>
      <c r="W66" s="293" t="s">
        <v>484</v>
      </c>
      <c r="X66" s="297"/>
      <c r="Y66" s="297"/>
      <c r="Z66" s="297"/>
      <c r="AA66" s="297"/>
      <c r="AB66" s="297"/>
      <c r="AC66" s="297"/>
      <c r="AD66" s="297"/>
      <c r="AE66" s="297"/>
      <c r="AF66" s="297"/>
      <c r="AG66" s="297"/>
      <c r="AH66" s="297"/>
      <c r="AI66" s="292"/>
      <c r="AJ66" s="292"/>
      <c r="AK66" s="138"/>
    </row>
    <row r="67" spans="1:37" ht="20.149999999999999" customHeight="1">
      <c r="A67" s="233"/>
      <c r="B67" s="1273"/>
      <c r="C67" s="1274"/>
      <c r="D67" s="1237" t="s">
        <v>353</v>
      </c>
      <c r="E67" s="1237"/>
      <c r="F67" s="1237"/>
      <c r="G67" s="1237"/>
      <c r="H67" s="1237"/>
      <c r="I67" s="1237"/>
      <c r="J67" s="1237"/>
      <c r="K67" s="1237"/>
      <c r="L67" s="1237"/>
      <c r="M67" s="1237"/>
      <c r="N67" s="1237"/>
      <c r="O67" s="1237"/>
      <c r="P67" s="1032"/>
      <c r="Q67" s="1032"/>
      <c r="R67" s="1032"/>
      <c r="S67" s="1033"/>
      <c r="T67" s="1252" t="s">
        <v>142</v>
      </c>
      <c r="U67" s="1242"/>
      <c r="V67" s="294"/>
      <c r="W67" s="296"/>
      <c r="X67" s="487"/>
      <c r="Y67" s="296"/>
      <c r="Z67" s="292"/>
      <c r="AA67" s="292"/>
      <c r="AB67" s="292"/>
      <c r="AC67" s="292"/>
      <c r="AD67" s="292"/>
      <c r="AE67" s="292"/>
      <c r="AF67" s="292"/>
      <c r="AG67" s="292"/>
      <c r="AH67" s="292"/>
      <c r="AI67" s="292"/>
      <c r="AJ67" s="292"/>
      <c r="AK67" s="138"/>
    </row>
    <row r="68" spans="1:37" ht="20.149999999999999" customHeight="1">
      <c r="A68" s="233"/>
      <c r="B68" s="1273"/>
      <c r="C68" s="1274"/>
      <c r="D68" s="1237" t="s">
        <v>354</v>
      </c>
      <c r="E68" s="1237"/>
      <c r="F68" s="1237"/>
      <c r="G68" s="1237"/>
      <c r="H68" s="1237"/>
      <c r="I68" s="1237"/>
      <c r="J68" s="1237"/>
      <c r="K68" s="1237"/>
      <c r="L68" s="1237"/>
      <c r="M68" s="1237"/>
      <c r="N68" s="1237"/>
      <c r="O68" s="1237"/>
      <c r="P68" s="1032"/>
      <c r="Q68" s="1032"/>
      <c r="R68" s="1032"/>
      <c r="S68" s="1033"/>
      <c r="T68" s="1252" t="s">
        <v>142</v>
      </c>
      <c r="U68" s="1242"/>
      <c r="V68" s="294"/>
      <c r="W68" s="296"/>
      <c r="X68" s="487"/>
      <c r="Y68" s="296"/>
      <c r="Z68" s="292"/>
      <c r="AA68" s="292"/>
      <c r="AB68" s="292"/>
      <c r="AC68" s="292"/>
      <c r="AD68" s="292"/>
      <c r="AE68" s="292"/>
      <c r="AF68" s="292"/>
      <c r="AG68" s="292"/>
      <c r="AH68" s="292"/>
      <c r="AI68" s="292"/>
      <c r="AJ68" s="292"/>
      <c r="AK68" s="138"/>
    </row>
    <row r="69" spans="1:37" ht="20.149999999999999" customHeight="1">
      <c r="A69" s="233"/>
      <c r="B69" s="1242" t="s">
        <v>424</v>
      </c>
      <c r="C69" s="1242"/>
      <c r="D69" s="1242"/>
      <c r="E69" s="1242"/>
      <c r="F69" s="1242"/>
      <c r="G69" s="1242"/>
      <c r="H69" s="1242"/>
      <c r="I69" s="1242"/>
      <c r="J69" s="1242"/>
      <c r="K69" s="1242"/>
      <c r="L69" s="1242"/>
      <c r="M69" s="1242"/>
      <c r="N69" s="1242"/>
      <c r="O69" s="1242"/>
      <c r="P69" s="1235" t="str">
        <f>IF(P61="","",SUM(P61:S68))</f>
        <v/>
      </c>
      <c r="Q69" s="1235"/>
      <c r="R69" s="1235"/>
      <c r="S69" s="1236"/>
      <c r="T69" s="1252" t="s">
        <v>142</v>
      </c>
      <c r="U69" s="1242"/>
      <c r="V69" s="295"/>
      <c r="W69" s="296"/>
      <c r="X69" s="487"/>
      <c r="Y69" s="296"/>
      <c r="Z69" s="292"/>
      <c r="AA69" s="292"/>
      <c r="AB69" s="292"/>
      <c r="AC69" s="292"/>
      <c r="AD69" s="292"/>
      <c r="AE69" s="292"/>
      <c r="AF69" s="292"/>
      <c r="AG69" s="292"/>
      <c r="AH69" s="292"/>
      <c r="AI69" s="292"/>
      <c r="AJ69" s="292"/>
      <c r="AK69" s="138"/>
    </row>
    <row r="70" spans="1:37" ht="15" customHeight="1">
      <c r="A70" s="233"/>
      <c r="B70" s="250"/>
      <c r="C70" s="250"/>
      <c r="D70" s="250"/>
      <c r="E70" s="250"/>
      <c r="F70" s="250"/>
      <c r="G70" s="250"/>
      <c r="H70" s="250"/>
      <c r="I70" s="250"/>
      <c r="J70" s="250"/>
      <c r="K70" s="250"/>
      <c r="L70" s="250"/>
      <c r="M70" s="250"/>
      <c r="N70" s="250"/>
      <c r="O70" s="250"/>
      <c r="P70" s="250"/>
      <c r="Q70" s="250"/>
      <c r="R70" s="250"/>
      <c r="S70" s="250"/>
      <c r="T70" s="250"/>
      <c r="U70" s="250"/>
      <c r="V70" s="294"/>
      <c r="W70" s="296"/>
      <c r="X70" s="487"/>
      <c r="Y70" s="296"/>
      <c r="Z70" s="292"/>
      <c r="AA70" s="292"/>
      <c r="AB70" s="292"/>
      <c r="AC70" s="292"/>
      <c r="AD70" s="292"/>
      <c r="AE70" s="292"/>
      <c r="AF70" s="292"/>
      <c r="AG70" s="292"/>
      <c r="AH70" s="292"/>
      <c r="AI70" s="292"/>
      <c r="AJ70" s="292"/>
      <c r="AK70" s="138"/>
    </row>
    <row r="71" spans="1:37" ht="25" customHeight="1">
      <c r="A71" s="233"/>
      <c r="B71" s="223" t="s">
        <v>126</v>
      </c>
      <c r="V71" s="294"/>
      <c r="W71" s="296"/>
      <c r="X71" s="487"/>
      <c r="Y71" s="296"/>
      <c r="Z71" s="292"/>
      <c r="AA71" s="292"/>
      <c r="AB71" s="292"/>
      <c r="AC71" s="292"/>
      <c r="AD71" s="292"/>
      <c r="AE71" s="292"/>
      <c r="AF71" s="292"/>
      <c r="AG71" s="292"/>
      <c r="AH71" s="292"/>
      <c r="AI71" s="292"/>
      <c r="AJ71" s="292"/>
      <c r="AK71" s="138"/>
    </row>
    <row r="72" spans="1:37" ht="25" customHeight="1">
      <c r="A72" s="233"/>
      <c r="B72" s="223" t="s">
        <v>131</v>
      </c>
      <c r="C72" s="86"/>
      <c r="V72" s="291"/>
      <c r="W72" s="292"/>
      <c r="X72" s="292"/>
      <c r="Y72" s="292"/>
      <c r="Z72" s="292"/>
      <c r="AA72" s="292"/>
      <c r="AB72" s="292"/>
      <c r="AC72" s="292"/>
      <c r="AD72" s="292"/>
      <c r="AE72" s="292"/>
      <c r="AF72" s="292"/>
      <c r="AG72" s="292"/>
      <c r="AH72" s="292"/>
      <c r="AI72" s="292"/>
      <c r="AJ72" s="292"/>
      <c r="AK72" s="138"/>
    </row>
    <row r="73" spans="1:37" ht="25" customHeight="1">
      <c r="A73" s="233"/>
      <c r="B73" s="1266" t="s">
        <v>26</v>
      </c>
      <c r="C73" s="1279"/>
      <c r="D73" s="1279"/>
      <c r="E73" s="1279"/>
      <c r="F73" s="1279"/>
      <c r="G73" s="1279"/>
      <c r="H73" s="1279"/>
      <c r="I73" s="1252"/>
      <c r="J73" s="1266" t="str">
        <f>IF(計画書!J73="","",計画書!J73)</f>
        <v/>
      </c>
      <c r="K73" s="1279"/>
      <c r="L73" s="1279"/>
      <c r="M73" s="1279"/>
      <c r="N73" s="1279"/>
      <c r="O73" s="1252"/>
      <c r="V73" s="298"/>
      <c r="W73" s="296"/>
      <c r="X73" s="292"/>
      <c r="Y73" s="292"/>
      <c r="Z73" s="292"/>
      <c r="AA73" s="292"/>
      <c r="AB73" s="292"/>
      <c r="AC73" s="292"/>
      <c r="AD73" s="292"/>
      <c r="AE73" s="292"/>
      <c r="AF73" s="292"/>
      <c r="AG73" s="292"/>
      <c r="AH73" s="292"/>
      <c r="AI73" s="292"/>
      <c r="AJ73" s="292"/>
      <c r="AK73" s="138"/>
    </row>
    <row r="74" spans="1:37" ht="24" customHeight="1">
      <c r="A74" s="233"/>
      <c r="B74" s="1240" t="s">
        <v>490</v>
      </c>
      <c r="C74" s="1240"/>
      <c r="D74" s="1240"/>
      <c r="E74" s="1240"/>
      <c r="F74" s="1240"/>
      <c r="V74" s="292"/>
      <c r="W74" s="292"/>
      <c r="X74" s="292"/>
      <c r="Y74" s="292"/>
      <c r="Z74" s="292"/>
      <c r="AA74" s="292"/>
      <c r="AB74" s="292"/>
      <c r="AC74" s="292"/>
      <c r="AD74" s="292"/>
      <c r="AE74" s="292"/>
      <c r="AF74" s="292"/>
      <c r="AG74" s="292"/>
      <c r="AH74" s="292"/>
      <c r="AI74" s="292"/>
      <c r="AJ74" s="292"/>
      <c r="AK74" s="138"/>
    </row>
    <row r="75" spans="1:37" ht="15" customHeight="1">
      <c r="A75" s="233"/>
      <c r="B75" s="1328" t="s">
        <v>25</v>
      </c>
      <c r="C75" s="1019"/>
      <c r="D75" s="1019"/>
      <c r="E75" s="1019"/>
      <c r="F75" s="1020"/>
      <c r="G75" s="1319" t="s">
        <v>81</v>
      </c>
      <c r="H75" s="1320"/>
      <c r="I75" s="1320"/>
      <c r="J75" s="1330" t="s">
        <v>84</v>
      </c>
      <c r="K75" s="1331"/>
      <c r="L75" s="1332"/>
      <c r="M75" s="1320" t="s">
        <v>82</v>
      </c>
      <c r="N75" s="1320"/>
      <c r="O75" s="1320"/>
      <c r="P75" s="1320"/>
      <c r="Q75" s="1320"/>
      <c r="R75" s="1320"/>
      <c r="S75" s="1320"/>
      <c r="T75" s="1320"/>
      <c r="U75" s="1321"/>
      <c r="V75" s="1039"/>
      <c r="W75" s="426"/>
      <c r="X75" s="426"/>
      <c r="Y75" s="426"/>
      <c r="Z75" s="426"/>
      <c r="AA75" s="426"/>
      <c r="AB75" s="426"/>
      <c r="AC75" s="426"/>
      <c r="AD75" s="426"/>
      <c r="AE75" s="426"/>
      <c r="AF75" s="426"/>
      <c r="AG75" s="426"/>
      <c r="AH75" s="426"/>
      <c r="AI75" s="426"/>
      <c r="AJ75" s="426"/>
      <c r="AK75" s="138"/>
    </row>
    <row r="76" spans="1:37" ht="15" customHeight="1">
      <c r="A76" s="233"/>
      <c r="B76" s="1329"/>
      <c r="C76" s="1021"/>
      <c r="D76" s="1021"/>
      <c r="E76" s="1021"/>
      <c r="F76" s="1022"/>
      <c r="G76" s="251" t="s">
        <v>284</v>
      </c>
      <c r="H76" s="391">
        <f>基本入力!F75</f>
        <v>7</v>
      </c>
      <c r="I76" s="253" t="s">
        <v>83</v>
      </c>
      <c r="J76" s="254" t="s">
        <v>284</v>
      </c>
      <c r="K76" s="255">
        <f>基本入力!M86</f>
        <v>10</v>
      </c>
      <c r="L76" s="256" t="s">
        <v>83</v>
      </c>
      <c r="M76" s="254" t="s">
        <v>284</v>
      </c>
      <c r="N76" s="255">
        <f>基本入力!M82</f>
        <v>8</v>
      </c>
      <c r="O76" s="257" t="s">
        <v>83</v>
      </c>
      <c r="P76" s="254" t="s">
        <v>284</v>
      </c>
      <c r="Q76" s="255">
        <f>基本入力!M84</f>
        <v>9</v>
      </c>
      <c r="R76" s="256" t="s">
        <v>83</v>
      </c>
      <c r="S76" s="258" t="s">
        <v>284</v>
      </c>
      <c r="T76" s="259">
        <f>基本入力!M86</f>
        <v>10</v>
      </c>
      <c r="U76" s="260" t="s">
        <v>83</v>
      </c>
      <c r="V76" s="1039"/>
      <c r="W76" s="426"/>
      <c r="X76" s="426"/>
      <c r="Y76" s="426"/>
      <c r="Z76" s="426"/>
      <c r="AA76" s="426"/>
      <c r="AB76" s="426"/>
      <c r="AC76" s="426"/>
      <c r="AD76" s="426"/>
      <c r="AE76" s="426"/>
      <c r="AF76" s="426"/>
      <c r="AG76" s="426"/>
      <c r="AH76" s="426"/>
      <c r="AI76" s="426"/>
      <c r="AJ76" s="426"/>
      <c r="AK76" s="138"/>
    </row>
    <row r="77" spans="1:37" ht="28" customHeight="1">
      <c r="A77" s="233"/>
      <c r="B77" s="1333" t="s">
        <v>498</v>
      </c>
      <c r="C77" s="1334"/>
      <c r="D77" s="1334"/>
      <c r="E77" s="1334"/>
      <c r="F77" s="1335"/>
      <c r="G77" s="1077" t="str">
        <f>IF(計画書!G77="","",計画書!G77)</f>
        <v/>
      </c>
      <c r="H77" s="1079"/>
      <c r="I77" s="261" t="s">
        <v>144</v>
      </c>
      <c r="J77" s="1338" t="str">
        <f>IF(計画書!L77="","",計画書!L77)</f>
        <v/>
      </c>
      <c r="K77" s="1339"/>
      <c r="L77" s="261" t="s">
        <v>144</v>
      </c>
      <c r="M77" s="1077" t="str">
        <f>IF('①実施状況書 '!M77="","",'①実施状況書 '!M77)</f>
        <v/>
      </c>
      <c r="N77" s="1079"/>
      <c r="O77" s="262" t="s">
        <v>144</v>
      </c>
      <c r="P77" s="1465" t="str">
        <f>IF(OR(J73="総排出量",J73="総排出量及び原単位排出量"),P69,"")</f>
        <v/>
      </c>
      <c r="Q77" s="1466"/>
      <c r="R77" s="261" t="s">
        <v>144</v>
      </c>
      <c r="S77" s="1336"/>
      <c r="T77" s="1337"/>
      <c r="U77" s="261" t="s">
        <v>144</v>
      </c>
      <c r="V77" s="1039"/>
      <c r="W77" s="292"/>
      <c r="X77" s="426"/>
      <c r="Y77" s="426"/>
      <c r="Z77" s="426"/>
      <c r="AA77" s="426"/>
      <c r="AB77" s="426"/>
      <c r="AC77" s="426"/>
      <c r="AD77" s="426"/>
      <c r="AE77" s="426"/>
      <c r="AF77" s="426"/>
      <c r="AG77" s="426"/>
      <c r="AH77" s="426"/>
      <c r="AI77" s="426"/>
      <c r="AJ77" s="426"/>
      <c r="AK77" s="138"/>
    </row>
    <row r="78" spans="1:37" ht="20.149999999999999" customHeight="1">
      <c r="A78" s="233"/>
      <c r="B78" s="1345" t="s">
        <v>247</v>
      </c>
      <c r="C78" s="1346"/>
      <c r="D78" s="1346"/>
      <c r="E78" s="1346"/>
      <c r="F78" s="1347"/>
      <c r="G78" s="1352"/>
      <c r="H78" s="1353"/>
      <c r="I78" s="1354"/>
      <c r="J78" s="1343" t="str">
        <f>IF(OR(計画書!Q77="",J73="原単位排出量"),"",計画書!Q77)</f>
        <v/>
      </c>
      <c r="K78" s="1344"/>
      <c r="L78" s="263" t="s">
        <v>85</v>
      </c>
      <c r="M78" s="1350" t="str">
        <f>IF('①実施状況書 '!M78="","",'①実施状況書 '!M78)</f>
        <v/>
      </c>
      <c r="N78" s="1464"/>
      <c r="O78" s="263" t="s">
        <v>85</v>
      </c>
      <c r="P78" s="1350" t="str">
        <f>IF(OR(G77="",P77=""),"",(G77-P77)/G77*100)</f>
        <v/>
      </c>
      <c r="Q78" s="1464"/>
      <c r="R78" s="264" t="s">
        <v>85</v>
      </c>
      <c r="S78" s="1243"/>
      <c r="T78" s="1244"/>
      <c r="U78" s="264" t="s">
        <v>85</v>
      </c>
      <c r="V78" s="1039"/>
      <c r="W78" s="426"/>
      <c r="X78" s="426"/>
      <c r="Y78" s="426"/>
      <c r="Z78" s="426"/>
      <c r="AA78" s="426"/>
      <c r="AB78" s="426"/>
      <c r="AC78" s="426"/>
      <c r="AD78" s="426"/>
      <c r="AE78" s="426"/>
      <c r="AF78" s="426"/>
      <c r="AG78" s="426"/>
      <c r="AH78" s="426"/>
      <c r="AI78" s="426"/>
      <c r="AJ78" s="426"/>
      <c r="AK78" s="138"/>
    </row>
    <row r="79" spans="1:37" ht="28" customHeight="1">
      <c r="A79" s="233"/>
      <c r="B79" s="1340" t="s">
        <v>499</v>
      </c>
      <c r="C79" s="1341"/>
      <c r="D79" s="1341"/>
      <c r="E79" s="1341"/>
      <c r="F79" s="1342"/>
      <c r="G79" s="1077" t="str">
        <f>IF(OR(G77="",基準算定表!K124=""),"",G77-基準算定表!K124)</f>
        <v/>
      </c>
      <c r="H79" s="1079"/>
      <c r="I79" s="261" t="s">
        <v>144</v>
      </c>
      <c r="J79" s="1338" t="str">
        <f>IF(OR(J77="",基準算定表!K124=""),"",J77-基準算定表!K124)</f>
        <v/>
      </c>
      <c r="K79" s="1339"/>
      <c r="L79" s="261" t="s">
        <v>144</v>
      </c>
      <c r="M79" s="1077" t="str">
        <f>IF('①実施状況書 '!M79="","",'①実施状況書 '!M79)</f>
        <v/>
      </c>
      <c r="N79" s="1079"/>
      <c r="O79" s="265" t="s">
        <v>144</v>
      </c>
      <c r="P79" s="1326" t="str">
        <f>IF(OR(P77="",B151=""),"",P77-B151)</f>
        <v/>
      </c>
      <c r="Q79" s="1463"/>
      <c r="R79" s="261" t="s">
        <v>144</v>
      </c>
      <c r="S79" s="1336"/>
      <c r="T79" s="1337"/>
      <c r="U79" s="261" t="s">
        <v>144</v>
      </c>
      <c r="V79" s="291"/>
      <c r="W79" s="292"/>
      <c r="X79" s="292"/>
      <c r="Y79" s="292"/>
      <c r="Z79" s="292"/>
      <c r="AA79" s="292"/>
      <c r="AB79" s="292"/>
      <c r="AC79" s="292"/>
      <c r="AD79" s="292"/>
      <c r="AE79" s="292"/>
      <c r="AF79" s="292"/>
      <c r="AG79" s="292"/>
      <c r="AH79" s="292"/>
      <c r="AI79" s="292"/>
      <c r="AJ79" s="292"/>
      <c r="AK79" s="138"/>
    </row>
    <row r="80" spans="1:37" ht="20.149999999999999" customHeight="1">
      <c r="A80" s="233"/>
      <c r="B80" s="1345" t="s">
        <v>247</v>
      </c>
      <c r="C80" s="1346"/>
      <c r="D80" s="1346"/>
      <c r="E80" s="1346"/>
      <c r="F80" s="1347"/>
      <c r="G80" s="1352"/>
      <c r="H80" s="1353"/>
      <c r="I80" s="1354"/>
      <c r="J80" s="1343" t="str">
        <f>IF(OR(計画書!Q78="",J73="原単位排出量"),"",計画書!Q78)</f>
        <v/>
      </c>
      <c r="K80" s="1344"/>
      <c r="L80" s="263" t="s">
        <v>85</v>
      </c>
      <c r="M80" s="1311" t="str">
        <f>IF('①実施状況書 '!M80="","",'①実施状況書 '!M80)</f>
        <v/>
      </c>
      <c r="N80" s="1462"/>
      <c r="O80" s="266" t="s">
        <v>85</v>
      </c>
      <c r="P80" s="1311" t="str">
        <f>IF(P79="","",(G79-P79)/G79*100)</f>
        <v/>
      </c>
      <c r="Q80" s="1462"/>
      <c r="R80" s="264" t="s">
        <v>85</v>
      </c>
      <c r="S80" s="1243"/>
      <c r="T80" s="1244"/>
      <c r="U80" s="264" t="s">
        <v>85</v>
      </c>
      <c r="V80" s="1039"/>
      <c r="W80" s="426"/>
      <c r="X80" s="296"/>
      <c r="Y80" s="296"/>
      <c r="Z80" s="296"/>
      <c r="AA80" s="296"/>
      <c r="AB80" s="296"/>
      <c r="AC80" s="296"/>
      <c r="AD80" s="296"/>
      <c r="AE80" s="296"/>
      <c r="AF80" s="296"/>
      <c r="AG80" s="296"/>
      <c r="AH80" s="296"/>
      <c r="AI80" s="296"/>
      <c r="AJ80" s="296"/>
      <c r="AK80" s="138"/>
    </row>
    <row r="81" spans="1:37" ht="24" customHeight="1">
      <c r="A81" s="233"/>
      <c r="B81" s="1241" t="s">
        <v>494</v>
      </c>
      <c r="C81" s="1241"/>
      <c r="D81" s="1241"/>
      <c r="E81" s="1241"/>
      <c r="F81" s="1241"/>
      <c r="G81" s="1241"/>
      <c r="H81" s="1241"/>
      <c r="I81" s="1241"/>
      <c r="J81" s="1241"/>
      <c r="K81" s="1241"/>
      <c r="V81" s="1039"/>
      <c r="W81" s="296"/>
      <c r="X81" s="296"/>
      <c r="Y81" s="296"/>
      <c r="Z81" s="296"/>
      <c r="AA81" s="296"/>
      <c r="AB81" s="296"/>
      <c r="AC81" s="296"/>
      <c r="AD81" s="296"/>
      <c r="AE81" s="296"/>
      <c r="AF81" s="296"/>
      <c r="AG81" s="296"/>
      <c r="AH81" s="296"/>
      <c r="AI81" s="296"/>
      <c r="AJ81" s="296"/>
      <c r="AK81" s="138"/>
    </row>
    <row r="82" spans="1:37" ht="15" customHeight="1">
      <c r="A82" s="233"/>
      <c r="B82" s="1328" t="s">
        <v>25</v>
      </c>
      <c r="C82" s="1019"/>
      <c r="D82" s="1019"/>
      <c r="E82" s="1019"/>
      <c r="F82" s="1020"/>
      <c r="G82" s="1319" t="s">
        <v>81</v>
      </c>
      <c r="H82" s="1320"/>
      <c r="I82" s="1320"/>
      <c r="J82" s="1330" t="s">
        <v>84</v>
      </c>
      <c r="K82" s="1331"/>
      <c r="L82" s="1332"/>
      <c r="M82" s="1319" t="s">
        <v>82</v>
      </c>
      <c r="N82" s="1320"/>
      <c r="O82" s="1320"/>
      <c r="P82" s="1320"/>
      <c r="Q82" s="1320"/>
      <c r="R82" s="1320"/>
      <c r="S82" s="1320"/>
      <c r="T82" s="1320"/>
      <c r="U82" s="1321"/>
      <c r="V82" s="1039"/>
      <c r="W82" s="296"/>
      <c r="X82" s="296"/>
      <c r="Y82" s="296"/>
      <c r="Z82" s="296"/>
      <c r="AA82" s="296"/>
      <c r="AB82" s="296"/>
      <c r="AC82" s="296"/>
      <c r="AD82" s="296"/>
      <c r="AE82" s="296"/>
      <c r="AF82" s="296"/>
      <c r="AG82" s="296"/>
      <c r="AH82" s="296"/>
      <c r="AI82" s="296"/>
      <c r="AJ82" s="296"/>
      <c r="AK82" s="138"/>
    </row>
    <row r="83" spans="1:37" ht="15" customHeight="1">
      <c r="A83" s="233"/>
      <c r="B83" s="1329"/>
      <c r="C83" s="1021"/>
      <c r="D83" s="1021"/>
      <c r="E83" s="1021"/>
      <c r="F83" s="1022"/>
      <c r="G83" s="251" t="s">
        <v>284</v>
      </c>
      <c r="H83" s="391">
        <f>基本入力!F75</f>
        <v>7</v>
      </c>
      <c r="I83" s="253" t="s">
        <v>83</v>
      </c>
      <c r="J83" s="254" t="s">
        <v>284</v>
      </c>
      <c r="K83" s="255">
        <f>基本入力!M86</f>
        <v>10</v>
      </c>
      <c r="L83" s="256" t="s">
        <v>83</v>
      </c>
      <c r="M83" s="254" t="s">
        <v>284</v>
      </c>
      <c r="N83" s="255">
        <f>基本入力!M82</f>
        <v>8</v>
      </c>
      <c r="O83" s="257" t="s">
        <v>83</v>
      </c>
      <c r="P83" s="254" t="s">
        <v>284</v>
      </c>
      <c r="Q83" s="255">
        <f>基本入力!M84</f>
        <v>9</v>
      </c>
      <c r="R83" s="256" t="s">
        <v>83</v>
      </c>
      <c r="S83" s="258" t="s">
        <v>284</v>
      </c>
      <c r="T83" s="259">
        <f>基本入力!M86</f>
        <v>10</v>
      </c>
      <c r="U83" s="260" t="s">
        <v>83</v>
      </c>
      <c r="V83" s="1039"/>
      <c r="W83" s="296"/>
      <c r="X83" s="296"/>
      <c r="Y83" s="296"/>
      <c r="Z83" s="296"/>
      <c r="AA83" s="296"/>
      <c r="AB83" s="296"/>
      <c r="AC83" s="296"/>
      <c r="AD83" s="296"/>
      <c r="AE83" s="296"/>
      <c r="AF83" s="296"/>
      <c r="AG83" s="296"/>
      <c r="AH83" s="296"/>
      <c r="AI83" s="296"/>
      <c r="AJ83" s="296"/>
      <c r="AK83" s="138"/>
    </row>
    <row r="84" spans="1:37" ht="14.15" customHeight="1">
      <c r="A84" s="233"/>
      <c r="B84" s="1333" t="s">
        <v>496</v>
      </c>
      <c r="C84" s="1334"/>
      <c r="D84" s="1334"/>
      <c r="E84" s="1334"/>
      <c r="F84" s="1335"/>
      <c r="G84" s="1301" t="str">
        <f>IF(計画書!G82="","",計画書!G82)</f>
        <v/>
      </c>
      <c r="H84" s="1302"/>
      <c r="I84" s="261" t="str">
        <f>IF(計画書!J82="","",IF(計画書!J82="kg-","kg-CO2","t-CO2"))</f>
        <v/>
      </c>
      <c r="J84" s="1315" t="str">
        <f>IF(計画書!L82="","",計画書!L82)</f>
        <v/>
      </c>
      <c r="K84" s="1316"/>
      <c r="L84" s="261" t="str">
        <f>I84</f>
        <v/>
      </c>
      <c r="M84" s="1301" t="str">
        <f>IF('①実施状況書 '!M84="","",'①実施状況書 '!M84)</f>
        <v/>
      </c>
      <c r="N84" s="1302"/>
      <c r="O84" s="261" t="str">
        <f>I84</f>
        <v/>
      </c>
      <c r="P84" s="1456" t="str">
        <f>IF(OR(②算定表!K92="",J73="総排出量"),"",IF(I84="kg-CO2",ROUND(P69*1000/②算定表!K92,-INT(LOG(ABS(P69*1000/②算定表!K92)))-1+4),ROUND(P69/②算定表!K92,-INT(LOG(ABS(P69/②算定表!K92)))-1+4)))</f>
        <v/>
      </c>
      <c r="Q84" s="1457"/>
      <c r="R84" s="261" t="str">
        <f>I84</f>
        <v/>
      </c>
      <c r="S84" s="1322"/>
      <c r="T84" s="1323"/>
      <c r="U84" s="261" t="str">
        <f>I84</f>
        <v/>
      </c>
      <c r="V84" s="291"/>
      <c r="W84" s="1034"/>
      <c r="X84" s="1034"/>
      <c r="Y84" s="1034"/>
      <c r="Z84" s="1034"/>
      <c r="AA84" s="1034"/>
      <c r="AB84" s="1034"/>
      <c r="AC84" s="1034"/>
      <c r="AD84" s="1034"/>
      <c r="AE84" s="1034"/>
      <c r="AF84" s="1034"/>
      <c r="AG84" s="1034"/>
      <c r="AH84" s="1034"/>
      <c r="AI84" s="1034"/>
      <c r="AJ84" s="1034"/>
      <c r="AK84" s="138"/>
    </row>
    <row r="85" spans="1:37" ht="14.15" customHeight="1">
      <c r="A85" s="233"/>
      <c r="B85" s="1428"/>
      <c r="C85" s="1429"/>
      <c r="D85" s="1429"/>
      <c r="E85" s="1429"/>
      <c r="F85" s="1430"/>
      <c r="G85" s="1303"/>
      <c r="H85" s="1304"/>
      <c r="I85" s="267" t="str">
        <f>IF(計画書!J83="","",計画書!J83)</f>
        <v/>
      </c>
      <c r="J85" s="1317"/>
      <c r="K85" s="1318"/>
      <c r="L85" s="267" t="str">
        <f>IF(計画書!J83="","",計画書!J83)</f>
        <v/>
      </c>
      <c r="M85" s="1303"/>
      <c r="N85" s="1304"/>
      <c r="O85" s="267" t="str">
        <f>IF(計画書!J83="","",計画書!J83)</f>
        <v/>
      </c>
      <c r="P85" s="1458"/>
      <c r="Q85" s="1459"/>
      <c r="R85" s="267" t="str">
        <f>IF(計画書!J83="","",計画書!J83)</f>
        <v/>
      </c>
      <c r="S85" s="1324"/>
      <c r="T85" s="1325"/>
      <c r="U85" s="261" t="str">
        <f>IF(計画書!J83="","",計画書!J83)</f>
        <v/>
      </c>
      <c r="V85" s="291"/>
      <c r="W85" s="293"/>
      <c r="X85" s="297"/>
      <c r="Y85" s="297"/>
      <c r="Z85" s="297"/>
      <c r="AA85" s="297"/>
      <c r="AB85" s="297"/>
      <c r="AC85" s="297"/>
      <c r="AD85" s="297"/>
      <c r="AE85" s="297"/>
      <c r="AF85" s="297"/>
      <c r="AG85" s="297"/>
      <c r="AH85" s="297"/>
      <c r="AI85" s="297"/>
      <c r="AJ85" s="297"/>
      <c r="AK85" s="138"/>
    </row>
    <row r="86" spans="1:37" ht="20.149999999999999" customHeight="1">
      <c r="A86" s="233"/>
      <c r="B86" s="1345" t="s">
        <v>247</v>
      </c>
      <c r="C86" s="1346"/>
      <c r="D86" s="1346"/>
      <c r="E86" s="1346"/>
      <c r="F86" s="1347"/>
      <c r="G86" s="1352"/>
      <c r="H86" s="1353"/>
      <c r="I86" s="1354"/>
      <c r="J86" s="1385" t="str">
        <f>IF(OR(計画書!Q82="",J73="総排出量"),"",計画書!Q82)</f>
        <v/>
      </c>
      <c r="K86" s="1386"/>
      <c r="L86" s="263" t="s">
        <v>85</v>
      </c>
      <c r="M86" s="1311" t="str">
        <f>IF('①実施状況書 '!M86="","",'①実施状況書 '!M86)</f>
        <v/>
      </c>
      <c r="N86" s="1312"/>
      <c r="O86" s="266" t="s">
        <v>85</v>
      </c>
      <c r="P86" s="1460" t="str">
        <f>IF(OR(G84="",P84=""),"",(G84-P84)/G84*100)</f>
        <v/>
      </c>
      <c r="Q86" s="1461"/>
      <c r="R86" s="264" t="s">
        <v>85</v>
      </c>
      <c r="S86" s="1243"/>
      <c r="T86" s="1244"/>
      <c r="U86" s="264" t="s">
        <v>85</v>
      </c>
      <c r="V86" s="295"/>
      <c r="W86" s="292"/>
      <c r="X86" s="292"/>
      <c r="Y86" s="292"/>
      <c r="Z86" s="292"/>
      <c r="AA86" s="292"/>
      <c r="AB86" s="292"/>
      <c r="AC86" s="292"/>
      <c r="AD86" s="292"/>
      <c r="AE86" s="292"/>
      <c r="AF86" s="292"/>
      <c r="AG86" s="292"/>
      <c r="AH86" s="292"/>
      <c r="AI86" s="292"/>
      <c r="AJ86" s="292"/>
      <c r="AK86" s="138"/>
    </row>
    <row r="87" spans="1:37" ht="14.15" customHeight="1">
      <c r="A87" s="233"/>
      <c r="B87" s="1360" t="s">
        <v>497</v>
      </c>
      <c r="C87" s="1361"/>
      <c r="D87" s="1361"/>
      <c r="E87" s="1361"/>
      <c r="F87" s="1362"/>
      <c r="G87" s="1301" t="str">
        <f>IF(OR(基準算定表!K92="",J73="総排出量"),"",IF(J82="kg-",ROUND(基準算定表!K125*1000/基準算定表!K92,-INT(LOG(ABS(基準算定表!K125*1000/基準算定表!K92)))-1+4),ROUND(基準算定表!K125/基準算定表!K92,-INT(LOG(ABS(基準算定表!K125/基準算定表!K92)))-1+4)))</f>
        <v/>
      </c>
      <c r="H87" s="1302"/>
      <c r="I87" s="261" t="str">
        <f>IF(計画書!J82="","",IF(計画書!J82="kg-","kg-CO2","t-CO2"))</f>
        <v/>
      </c>
      <c r="J87" s="1315" t="str">
        <f>IF(計画書!L83="","",計画書!L83)</f>
        <v/>
      </c>
      <c r="K87" s="1316"/>
      <c r="L87" s="261" t="str">
        <f>I84</f>
        <v/>
      </c>
      <c r="M87" s="1301" t="str">
        <f>IF('①実施状況書 '!M87="","",'①実施状況書 '!M87)</f>
        <v/>
      </c>
      <c r="N87" s="1302"/>
      <c r="O87" s="261" t="str">
        <f>I84</f>
        <v/>
      </c>
      <c r="P87" s="1456" t="str">
        <f>IF(OR(P84="",B151=""),"",IF(I84="kg-CO2",ROUND((P69-B151)*1000/②算定表!K92,-INT(LOG(ABS((P69-B151)*1000/②算定表!K92)))-1+4),ROUND((P69-B151)/②算定表!K92,-INT(LOG(ABS((P69-B151)/②算定表!K92)))-1+4)))</f>
        <v/>
      </c>
      <c r="Q87" s="1457"/>
      <c r="R87" s="261" t="str">
        <f>I84</f>
        <v/>
      </c>
      <c r="S87" s="1322"/>
      <c r="T87" s="1323"/>
      <c r="U87" s="261" t="str">
        <f>I84</f>
        <v/>
      </c>
      <c r="V87" s="291"/>
      <c r="W87" s="297"/>
      <c r="X87" s="297"/>
      <c r="Y87" s="297"/>
      <c r="Z87" s="297"/>
      <c r="AA87" s="297"/>
      <c r="AB87" s="297"/>
      <c r="AC87" s="297"/>
      <c r="AD87" s="297"/>
      <c r="AE87" s="297"/>
      <c r="AF87" s="297"/>
      <c r="AG87" s="297"/>
      <c r="AH87" s="297"/>
      <c r="AI87" s="297"/>
      <c r="AJ87" s="297"/>
      <c r="AK87" s="297"/>
    </row>
    <row r="88" spans="1:37" ht="14.15" customHeight="1">
      <c r="A88" s="233"/>
      <c r="B88" s="1363"/>
      <c r="C88" s="1364"/>
      <c r="D88" s="1364"/>
      <c r="E88" s="1364"/>
      <c r="F88" s="1365"/>
      <c r="G88" s="1303"/>
      <c r="H88" s="1304"/>
      <c r="I88" s="267" t="str">
        <f>IF(計画書!J83="","",計画書!J83)</f>
        <v/>
      </c>
      <c r="J88" s="1317"/>
      <c r="K88" s="1318"/>
      <c r="L88" s="267" t="str">
        <f>IF(計画書!J83="","",計画書!J83)</f>
        <v/>
      </c>
      <c r="M88" s="1303"/>
      <c r="N88" s="1304"/>
      <c r="O88" s="267" t="str">
        <f>IF(計画書!J83="","",計画書!J83)</f>
        <v/>
      </c>
      <c r="P88" s="1458"/>
      <c r="Q88" s="1459"/>
      <c r="R88" s="267" t="str">
        <f>IF(計画書!J83="","",計画書!J83)</f>
        <v/>
      </c>
      <c r="S88" s="1324"/>
      <c r="T88" s="1325"/>
      <c r="U88" s="261" t="str">
        <f>IF(計画書!J83="","",計画書!J83)</f>
        <v/>
      </c>
      <c r="V88" s="291"/>
      <c r="W88" s="297"/>
      <c r="X88" s="297"/>
      <c r="Y88" s="297"/>
      <c r="Z88" s="297"/>
      <c r="AA88" s="297"/>
      <c r="AB88" s="297"/>
      <c r="AC88" s="297"/>
      <c r="AD88" s="297"/>
      <c r="AE88" s="297"/>
      <c r="AF88" s="297"/>
      <c r="AG88" s="297"/>
      <c r="AH88" s="297"/>
      <c r="AI88" s="297"/>
      <c r="AJ88" s="297"/>
      <c r="AK88" s="297"/>
    </row>
    <row r="89" spans="1:37" ht="20.149999999999999" customHeight="1">
      <c r="A89" s="233"/>
      <c r="B89" s="1345" t="s">
        <v>247</v>
      </c>
      <c r="C89" s="1346"/>
      <c r="D89" s="1346"/>
      <c r="E89" s="1346"/>
      <c r="F89" s="1347"/>
      <c r="G89" s="1352"/>
      <c r="H89" s="1353"/>
      <c r="I89" s="1354"/>
      <c r="J89" s="1343" t="str">
        <f>IF(OR(計画書!Q83="",J73="原単位排出量"),"",計画書!Q83)</f>
        <v/>
      </c>
      <c r="K89" s="1344"/>
      <c r="L89" s="263" t="s">
        <v>85</v>
      </c>
      <c r="M89" s="1311" t="str">
        <f>IF('①実施状況書 '!M89="","",'①実施状況書 '!M89)</f>
        <v/>
      </c>
      <c r="N89" s="1312"/>
      <c r="O89" s="266" t="s">
        <v>85</v>
      </c>
      <c r="P89" s="1385" t="str">
        <f>IF(OR(G87="",P87=""),"",(G87-P87)/G87*100)</f>
        <v/>
      </c>
      <c r="Q89" s="1455"/>
      <c r="R89" s="264" t="s">
        <v>85</v>
      </c>
      <c r="S89" s="1243"/>
      <c r="T89" s="1244"/>
      <c r="U89" s="264" t="s">
        <v>85</v>
      </c>
      <c r="V89" s="299"/>
      <c r="W89" s="297"/>
      <c r="X89" s="297"/>
      <c r="Y89" s="297"/>
      <c r="Z89" s="297"/>
      <c r="AA89" s="297"/>
      <c r="AB89" s="297"/>
      <c r="AC89" s="297"/>
      <c r="AD89" s="297"/>
      <c r="AE89" s="297"/>
      <c r="AF89" s="297"/>
      <c r="AG89" s="297"/>
      <c r="AH89" s="297"/>
      <c r="AI89" s="297"/>
      <c r="AJ89" s="297"/>
      <c r="AK89" s="297"/>
    </row>
    <row r="90" spans="1:37" ht="15" customHeight="1">
      <c r="A90" s="233"/>
      <c r="B90" s="218"/>
      <c r="C90" s="218"/>
      <c r="D90" s="218"/>
      <c r="E90" s="218"/>
      <c r="F90" s="218"/>
      <c r="G90" s="268"/>
      <c r="H90" s="268"/>
      <c r="I90" s="269"/>
      <c r="J90" s="402"/>
      <c r="K90" s="402"/>
      <c r="L90" s="269"/>
      <c r="M90" s="219"/>
      <c r="N90" s="219"/>
      <c r="O90" s="269"/>
      <c r="P90" s="402"/>
      <c r="Q90" s="402"/>
      <c r="R90" s="269"/>
      <c r="S90" s="222"/>
      <c r="T90" s="222"/>
      <c r="U90" s="269"/>
      <c r="V90" s="291"/>
      <c r="W90" s="297"/>
      <c r="X90" s="297"/>
      <c r="Y90" s="297"/>
      <c r="Z90" s="297"/>
      <c r="AA90" s="297"/>
      <c r="AB90" s="297"/>
      <c r="AC90" s="297"/>
      <c r="AD90" s="297"/>
      <c r="AE90" s="297"/>
      <c r="AF90" s="297"/>
      <c r="AG90" s="297"/>
      <c r="AH90" s="297"/>
      <c r="AI90" s="297"/>
      <c r="AJ90" s="297"/>
      <c r="AK90" s="297"/>
    </row>
    <row r="91" spans="1:37" ht="20.149999999999999" customHeight="1">
      <c r="A91" s="233"/>
      <c r="B91" s="223" t="s">
        <v>132</v>
      </c>
      <c r="V91" s="291"/>
      <c r="W91" s="297"/>
      <c r="X91" s="297"/>
      <c r="Y91" s="297"/>
      <c r="Z91" s="297"/>
      <c r="AA91" s="297"/>
      <c r="AB91" s="297"/>
      <c r="AC91" s="297"/>
      <c r="AD91" s="297"/>
      <c r="AE91" s="297"/>
      <c r="AF91" s="297"/>
      <c r="AG91" s="297"/>
      <c r="AH91" s="297"/>
      <c r="AI91" s="297"/>
      <c r="AJ91" s="297"/>
      <c r="AK91" s="297"/>
    </row>
    <row r="92" spans="1:37" ht="25" customHeight="1">
      <c r="A92" s="233"/>
      <c r="B92" s="1108"/>
      <c r="C92" s="1109"/>
      <c r="D92" s="1109"/>
      <c r="E92" s="1109"/>
      <c r="F92" s="1109"/>
      <c r="G92" s="1109"/>
      <c r="H92" s="1109"/>
      <c r="I92" s="1109"/>
      <c r="J92" s="1109"/>
      <c r="K92" s="1109"/>
      <c r="L92" s="1109"/>
      <c r="M92" s="1109"/>
      <c r="N92" s="1109"/>
      <c r="O92" s="1109"/>
      <c r="P92" s="1109"/>
      <c r="Q92" s="1109"/>
      <c r="R92" s="1109"/>
      <c r="S92" s="1109"/>
      <c r="T92" s="1109"/>
      <c r="U92" s="1110"/>
      <c r="V92" s="291"/>
      <c r="W92" s="293" t="s">
        <v>469</v>
      </c>
      <c r="X92" s="297"/>
      <c r="Y92" s="297"/>
      <c r="Z92" s="297"/>
      <c r="AA92" s="297"/>
      <c r="AB92" s="297"/>
      <c r="AC92" s="297"/>
      <c r="AD92" s="297"/>
      <c r="AE92" s="297"/>
      <c r="AF92" s="297"/>
      <c r="AG92" s="297"/>
      <c r="AH92" s="297"/>
      <c r="AI92" s="297"/>
      <c r="AJ92" s="297"/>
      <c r="AK92" s="297"/>
    </row>
    <row r="93" spans="1:37" ht="25" customHeight="1">
      <c r="A93" s="233"/>
      <c r="B93" s="1111"/>
      <c r="C93" s="1112"/>
      <c r="D93" s="1112"/>
      <c r="E93" s="1112"/>
      <c r="F93" s="1112"/>
      <c r="G93" s="1112"/>
      <c r="H93" s="1112"/>
      <c r="I93" s="1112"/>
      <c r="J93" s="1112"/>
      <c r="K93" s="1112"/>
      <c r="L93" s="1112"/>
      <c r="M93" s="1112"/>
      <c r="N93" s="1112"/>
      <c r="O93" s="1112"/>
      <c r="P93" s="1112"/>
      <c r="Q93" s="1112"/>
      <c r="R93" s="1112"/>
      <c r="S93" s="1112"/>
      <c r="T93" s="1112"/>
      <c r="U93" s="1113"/>
      <c r="V93" s="291"/>
      <c r="W93" s="292"/>
      <c r="X93" s="292"/>
      <c r="Y93" s="292"/>
      <c r="Z93" s="292"/>
      <c r="AA93" s="292"/>
      <c r="AB93" s="292"/>
      <c r="AC93" s="292"/>
      <c r="AD93" s="292"/>
      <c r="AE93" s="292"/>
      <c r="AF93" s="292"/>
      <c r="AG93" s="292"/>
      <c r="AH93" s="292"/>
      <c r="AI93" s="292"/>
      <c r="AJ93" s="292"/>
      <c r="AK93" s="138"/>
    </row>
    <row r="94" spans="1:37" ht="25" customHeight="1">
      <c r="A94" s="233"/>
      <c r="B94" s="1114"/>
      <c r="C94" s="1115"/>
      <c r="D94" s="1115"/>
      <c r="E94" s="1115"/>
      <c r="F94" s="1115"/>
      <c r="G94" s="1115"/>
      <c r="H94" s="1115"/>
      <c r="I94" s="1115"/>
      <c r="J94" s="1115"/>
      <c r="K94" s="1115"/>
      <c r="L94" s="1115"/>
      <c r="M94" s="1115"/>
      <c r="N94" s="1115"/>
      <c r="O94" s="1115"/>
      <c r="P94" s="1115"/>
      <c r="Q94" s="1115"/>
      <c r="R94" s="1115"/>
      <c r="S94" s="1115"/>
      <c r="T94" s="1115"/>
      <c r="U94" s="1116"/>
      <c r="V94" s="291"/>
      <c r="W94" s="292"/>
      <c r="X94" s="292"/>
      <c r="Y94" s="292"/>
      <c r="Z94" s="292"/>
      <c r="AA94" s="292"/>
      <c r="AB94" s="292"/>
      <c r="AC94" s="292"/>
      <c r="AD94" s="292"/>
      <c r="AE94" s="292"/>
      <c r="AF94" s="292"/>
      <c r="AG94" s="292"/>
      <c r="AH94" s="292"/>
      <c r="AI94" s="292"/>
      <c r="AJ94" s="292"/>
      <c r="AK94" s="138"/>
    </row>
    <row r="95" spans="1:37" ht="22" customHeight="1">
      <c r="A95" s="233"/>
      <c r="B95" s="1454" t="s">
        <v>378</v>
      </c>
      <c r="C95" s="1454"/>
      <c r="D95" s="1454"/>
      <c r="E95" s="1454"/>
      <c r="F95" s="1454"/>
      <c r="G95" s="1454"/>
      <c r="H95" s="1454"/>
      <c r="I95" s="1454"/>
      <c r="J95" s="1454"/>
      <c r="K95" s="1454"/>
      <c r="L95" s="1454"/>
      <c r="M95" s="1454"/>
      <c r="N95" s="1454"/>
      <c r="O95" s="1454"/>
      <c r="P95" s="1454"/>
      <c r="Q95" s="1454"/>
      <c r="R95" s="1454"/>
      <c r="S95" s="1454"/>
      <c r="T95" s="1454"/>
      <c r="U95" s="1454"/>
      <c r="V95" s="291"/>
      <c r="W95" s="292"/>
      <c r="X95" s="292"/>
      <c r="Y95" s="292"/>
      <c r="Z95" s="292"/>
      <c r="AA95" s="292"/>
      <c r="AB95" s="292"/>
      <c r="AC95" s="292"/>
      <c r="AD95" s="292"/>
      <c r="AE95" s="292"/>
      <c r="AF95" s="292"/>
      <c r="AG95" s="292"/>
      <c r="AH95" s="292"/>
      <c r="AI95" s="292"/>
      <c r="AJ95" s="292"/>
      <c r="AK95" s="138"/>
    </row>
    <row r="96" spans="1:37" ht="22" customHeight="1">
      <c r="A96" s="233"/>
      <c r="B96" s="1454" t="s">
        <v>379</v>
      </c>
      <c r="C96" s="1454"/>
      <c r="D96" s="1454"/>
      <c r="E96" s="1454"/>
      <c r="F96" s="1454"/>
      <c r="G96" s="1454"/>
      <c r="H96" s="1454"/>
      <c r="I96" s="1454"/>
      <c r="J96" s="1454"/>
      <c r="K96" s="1454"/>
      <c r="L96" s="1454"/>
      <c r="M96" s="1454"/>
      <c r="N96" s="1454"/>
      <c r="O96" s="1454"/>
      <c r="P96" s="1454"/>
      <c r="Q96" s="1454"/>
      <c r="R96" s="1454"/>
      <c r="S96" s="1454"/>
      <c r="T96" s="1454"/>
      <c r="U96" s="1454"/>
      <c r="V96" s="291"/>
      <c r="W96" s="292"/>
      <c r="X96" s="292"/>
      <c r="Y96" s="292"/>
      <c r="Z96" s="292"/>
      <c r="AA96" s="292"/>
      <c r="AB96" s="292"/>
      <c r="AC96" s="292"/>
      <c r="AD96" s="292"/>
      <c r="AE96" s="292"/>
      <c r="AF96" s="292"/>
      <c r="AG96" s="292"/>
      <c r="AH96" s="292"/>
      <c r="AI96" s="292"/>
      <c r="AJ96" s="292"/>
      <c r="AK96" s="138"/>
    </row>
    <row r="97" spans="1:37" ht="22" customHeight="1">
      <c r="A97" s="233"/>
      <c r="B97" s="1454" t="s">
        <v>414</v>
      </c>
      <c r="C97" s="1454"/>
      <c r="D97" s="1454"/>
      <c r="E97" s="1454"/>
      <c r="F97" s="1454"/>
      <c r="G97" s="1454"/>
      <c r="H97" s="1454"/>
      <c r="I97" s="1454"/>
      <c r="J97" s="1454"/>
      <c r="K97" s="1454"/>
      <c r="L97" s="1454"/>
      <c r="M97" s="1454"/>
      <c r="N97" s="1454"/>
      <c r="O97" s="1454"/>
      <c r="P97" s="1454"/>
      <c r="Q97" s="1454"/>
      <c r="R97" s="1454"/>
      <c r="S97" s="1454"/>
      <c r="T97" s="1454"/>
      <c r="U97" s="1454"/>
      <c r="V97" s="291"/>
      <c r="W97" s="1034"/>
      <c r="X97" s="1034"/>
      <c r="Y97" s="1034"/>
      <c r="Z97" s="1034"/>
      <c r="AA97" s="1034"/>
      <c r="AB97" s="1034"/>
      <c r="AC97" s="1034"/>
      <c r="AD97" s="1034"/>
      <c r="AE97" s="1034"/>
      <c r="AF97" s="1034"/>
      <c r="AG97" s="1034"/>
      <c r="AH97" s="1034"/>
      <c r="AI97" s="1034"/>
      <c r="AJ97" s="1034"/>
      <c r="AK97" s="1034"/>
    </row>
    <row r="98" spans="1:37" ht="23.25" customHeight="1">
      <c r="A98" s="233"/>
      <c r="B98" s="1454" t="s">
        <v>380</v>
      </c>
      <c r="C98" s="1454"/>
      <c r="D98" s="1454"/>
      <c r="E98" s="1454"/>
      <c r="F98" s="1454"/>
      <c r="G98" s="1454"/>
      <c r="H98" s="1454"/>
      <c r="I98" s="1454"/>
      <c r="J98" s="1454"/>
      <c r="K98" s="1454"/>
      <c r="L98" s="1454"/>
      <c r="M98" s="1454"/>
      <c r="N98" s="1454"/>
      <c r="O98" s="1454"/>
      <c r="P98" s="1454"/>
      <c r="Q98" s="1454"/>
      <c r="R98" s="1454"/>
      <c r="S98" s="1454"/>
      <c r="T98" s="1454"/>
      <c r="U98" s="1454"/>
      <c r="V98" s="291"/>
      <c r="W98" s="292"/>
      <c r="X98" s="292"/>
      <c r="Y98" s="292"/>
      <c r="Z98" s="292"/>
      <c r="AA98" s="292"/>
      <c r="AB98" s="292"/>
      <c r="AC98" s="292"/>
      <c r="AD98" s="292"/>
      <c r="AE98" s="292"/>
      <c r="AF98" s="292"/>
      <c r="AG98" s="292"/>
      <c r="AH98" s="292"/>
      <c r="AI98" s="292"/>
      <c r="AJ98" s="292"/>
      <c r="AK98" s="138"/>
    </row>
    <row r="99" spans="1:37" ht="25.5" customHeight="1">
      <c r="A99" s="233"/>
      <c r="B99" s="226"/>
      <c r="C99" s="226"/>
      <c r="D99" s="226"/>
      <c r="E99" s="226"/>
      <c r="F99" s="226"/>
      <c r="G99" s="227"/>
      <c r="H99" s="227"/>
      <c r="I99" s="227"/>
      <c r="J99" s="227"/>
      <c r="K99" s="227"/>
      <c r="L99" s="227"/>
      <c r="M99" s="227"/>
      <c r="N99" s="227"/>
      <c r="O99" s="227"/>
      <c r="P99" s="227"/>
      <c r="Q99" s="227"/>
      <c r="R99" s="227"/>
      <c r="S99" s="227"/>
      <c r="T99" s="227"/>
      <c r="U99" s="227"/>
      <c r="V99" s="291"/>
      <c r="W99" s="293"/>
      <c r="X99" s="297"/>
      <c r="Y99" s="297"/>
      <c r="Z99" s="297"/>
      <c r="AA99" s="297"/>
      <c r="AB99" s="297"/>
      <c r="AC99" s="297"/>
      <c r="AD99" s="297"/>
      <c r="AE99" s="297"/>
      <c r="AF99" s="297"/>
      <c r="AG99" s="297"/>
      <c r="AH99" s="297"/>
      <c r="AI99" s="297"/>
      <c r="AJ99" s="297"/>
      <c r="AK99" s="297"/>
    </row>
    <row r="100" spans="1:37" ht="30.65" customHeight="1">
      <c r="A100" s="233"/>
      <c r="B100" s="223" t="s">
        <v>147</v>
      </c>
      <c r="V100" s="291"/>
      <c r="W100" s="1164"/>
      <c r="X100" s="1164"/>
      <c r="Y100" s="1164"/>
      <c r="Z100" s="1164"/>
      <c r="AA100" s="1164"/>
      <c r="AB100" s="1164"/>
      <c r="AC100" s="1164"/>
      <c r="AD100" s="1164"/>
      <c r="AE100" s="1164"/>
      <c r="AF100" s="1164"/>
      <c r="AG100" s="1164"/>
      <c r="AH100" s="1164"/>
      <c r="AI100" s="1164"/>
      <c r="AJ100" s="292"/>
      <c r="AK100" s="138"/>
    </row>
    <row r="101" spans="1:37" ht="3" customHeight="1">
      <c r="A101" s="233"/>
      <c r="T101" s="402"/>
      <c r="U101" s="402"/>
      <c r="V101" s="291"/>
      <c r="W101" s="292"/>
      <c r="X101" s="292"/>
      <c r="Y101" s="292"/>
      <c r="Z101" s="292"/>
      <c r="AA101" s="292"/>
      <c r="AB101" s="292"/>
      <c r="AC101" s="292"/>
      <c r="AD101" s="292"/>
      <c r="AE101" s="292"/>
      <c r="AF101" s="292"/>
      <c r="AG101" s="292"/>
      <c r="AH101" s="292"/>
      <c r="AI101" s="292"/>
      <c r="AJ101" s="292"/>
      <c r="AK101" s="138"/>
    </row>
    <row r="102" spans="1:37" ht="30" customHeight="1">
      <c r="A102" s="233"/>
      <c r="B102" s="223" t="s">
        <v>381</v>
      </c>
      <c r="T102" s="402"/>
      <c r="U102" s="402"/>
      <c r="V102" s="291"/>
      <c r="W102" s="292" t="s">
        <v>468</v>
      </c>
      <c r="X102" s="292"/>
      <c r="Y102" s="292"/>
      <c r="Z102" s="292"/>
      <c r="AA102" s="292"/>
      <c r="AB102" s="292"/>
      <c r="AC102" s="292"/>
      <c r="AD102" s="292"/>
      <c r="AE102" s="292"/>
      <c r="AF102" s="292"/>
      <c r="AG102" s="292"/>
      <c r="AH102" s="292"/>
      <c r="AI102" s="292"/>
      <c r="AJ102" s="292"/>
      <c r="AK102" s="138"/>
    </row>
    <row r="103" spans="1:37" ht="30" customHeight="1">
      <c r="A103" s="233"/>
      <c r="B103" s="228" t="s">
        <v>129</v>
      </c>
      <c r="T103" s="402"/>
      <c r="U103" s="402"/>
      <c r="V103" s="291"/>
      <c r="W103" s="1034" t="s">
        <v>472</v>
      </c>
      <c r="X103" s="1034"/>
      <c r="Y103" s="1034"/>
      <c r="Z103" s="1034"/>
      <c r="AA103" s="1034"/>
      <c r="AB103" s="1034"/>
      <c r="AC103" s="1034"/>
      <c r="AD103" s="1034"/>
      <c r="AE103" s="1034"/>
      <c r="AF103" s="1034"/>
      <c r="AG103" s="1034"/>
      <c r="AH103" s="1034"/>
      <c r="AI103" s="1034"/>
      <c r="AJ103" s="1034"/>
      <c r="AK103" s="1034"/>
    </row>
    <row r="104" spans="1:37" ht="30" customHeight="1">
      <c r="A104" s="233"/>
      <c r="B104" s="1098" t="s">
        <v>22</v>
      </c>
      <c r="C104" s="1373"/>
      <c r="D104" s="1374"/>
      <c r="E104" s="1168" t="s">
        <v>23</v>
      </c>
      <c r="F104" s="1168"/>
      <c r="G104" s="1168"/>
      <c r="H104" s="1168"/>
      <c r="I104" s="1168"/>
      <c r="J104" s="1168"/>
      <c r="K104" s="1168"/>
      <c r="L104" s="1168"/>
      <c r="M104" s="620" t="s">
        <v>24</v>
      </c>
      <c r="N104" s="633"/>
      <c r="O104" s="633"/>
      <c r="P104" s="634"/>
      <c r="Q104" s="620" t="s">
        <v>449</v>
      </c>
      <c r="R104" s="633"/>
      <c r="S104" s="633"/>
      <c r="T104" s="633"/>
      <c r="U104" s="634"/>
      <c r="V104" s="291"/>
      <c r="W104" s="292"/>
      <c r="X104" s="292"/>
      <c r="Y104" s="292"/>
      <c r="Z104" s="292"/>
      <c r="AA104" s="292"/>
      <c r="AB104" s="292"/>
      <c r="AC104" s="292"/>
      <c r="AD104" s="292"/>
      <c r="AE104" s="292"/>
      <c r="AF104" s="292"/>
      <c r="AG104" s="292"/>
      <c r="AH104" s="292"/>
      <c r="AI104" s="292"/>
      <c r="AJ104" s="292"/>
      <c r="AK104" s="138"/>
    </row>
    <row r="105" spans="1:37" ht="88.5" customHeight="1">
      <c r="A105" s="233"/>
      <c r="B105" s="1355" t="str">
        <f>IF(計画書!B100="","",計画書!B100)</f>
        <v/>
      </c>
      <c r="C105" s="1355"/>
      <c r="D105" s="1355"/>
      <c r="E105" s="1355" t="str">
        <f>IF(計画書!F100="","",計画書!F100)</f>
        <v/>
      </c>
      <c r="F105" s="1356"/>
      <c r="G105" s="1356"/>
      <c r="H105" s="1356"/>
      <c r="I105" s="1356"/>
      <c r="J105" s="1356"/>
      <c r="K105" s="1356"/>
      <c r="L105" s="1356"/>
      <c r="M105" s="1401" t="str">
        <f>IF(計画書!O100="","",計画書!O100)</f>
        <v/>
      </c>
      <c r="N105" s="1402"/>
      <c r="O105" s="1402"/>
      <c r="P105" s="1403"/>
      <c r="Q105" s="1420"/>
      <c r="R105" s="1421"/>
      <c r="S105" s="1421"/>
      <c r="T105" s="1421"/>
      <c r="U105" s="1422"/>
      <c r="V105" s="291"/>
      <c r="W105" s="293" t="s">
        <v>469</v>
      </c>
      <c r="X105" s="297"/>
      <c r="Y105" s="297"/>
      <c r="Z105" s="297"/>
      <c r="AA105" s="297"/>
      <c r="AB105" s="297"/>
      <c r="AC105" s="297"/>
      <c r="AD105" s="297"/>
      <c r="AE105" s="297"/>
      <c r="AF105" s="297"/>
      <c r="AG105" s="297"/>
      <c r="AH105" s="297"/>
      <c r="AI105" s="297"/>
      <c r="AJ105" s="297"/>
      <c r="AK105" s="297"/>
    </row>
    <row r="106" spans="1:37" ht="88.5" customHeight="1">
      <c r="A106" s="233"/>
      <c r="B106" s="1355" t="str">
        <f>IF(計画書!B101="","",計画書!B101)</f>
        <v/>
      </c>
      <c r="C106" s="1355"/>
      <c r="D106" s="1355"/>
      <c r="E106" s="1355" t="str">
        <f>IF(計画書!F101="","",計画書!F101)</f>
        <v/>
      </c>
      <c r="F106" s="1356"/>
      <c r="G106" s="1356"/>
      <c r="H106" s="1356"/>
      <c r="I106" s="1356"/>
      <c r="J106" s="1356"/>
      <c r="K106" s="1356"/>
      <c r="L106" s="1356"/>
      <c r="M106" s="1401" t="str">
        <f>IF(計画書!O101="","",計画書!O101)</f>
        <v/>
      </c>
      <c r="N106" s="1402"/>
      <c r="O106" s="1402"/>
      <c r="P106" s="1403"/>
      <c r="Q106" s="1420"/>
      <c r="R106" s="1421"/>
      <c r="S106" s="1421"/>
      <c r="T106" s="1421"/>
      <c r="U106" s="1422"/>
      <c r="V106" s="291"/>
      <c r="W106" s="297"/>
      <c r="X106" s="297"/>
      <c r="Y106" s="297"/>
      <c r="Z106" s="297"/>
      <c r="AA106" s="297"/>
      <c r="AB106" s="297"/>
      <c r="AC106" s="297"/>
      <c r="AD106" s="297"/>
      <c r="AE106" s="297"/>
      <c r="AF106" s="297"/>
      <c r="AG106" s="297"/>
      <c r="AH106" s="297"/>
      <c r="AI106" s="297"/>
      <c r="AJ106" s="297"/>
      <c r="AK106" s="297"/>
    </row>
    <row r="107" spans="1:37" ht="88.5" customHeight="1">
      <c r="A107" s="233"/>
      <c r="B107" s="1355" t="str">
        <f>IF(計画書!B102="","",計画書!B102)</f>
        <v/>
      </c>
      <c r="C107" s="1355"/>
      <c r="D107" s="1355"/>
      <c r="E107" s="1355" t="str">
        <f>IF(計画書!F102="","",計画書!F102)</f>
        <v/>
      </c>
      <c r="F107" s="1356"/>
      <c r="G107" s="1356"/>
      <c r="H107" s="1356"/>
      <c r="I107" s="1356"/>
      <c r="J107" s="1356"/>
      <c r="K107" s="1356"/>
      <c r="L107" s="1356"/>
      <c r="M107" s="1401" t="str">
        <f>IF(計画書!O102="","",計画書!O102)</f>
        <v/>
      </c>
      <c r="N107" s="1402"/>
      <c r="O107" s="1402"/>
      <c r="P107" s="1403"/>
      <c r="Q107" s="1420"/>
      <c r="R107" s="1421"/>
      <c r="S107" s="1421"/>
      <c r="T107" s="1421"/>
      <c r="U107" s="1422"/>
      <c r="V107" s="291"/>
      <c r="W107" s="292"/>
      <c r="X107" s="292"/>
      <c r="Y107" s="292"/>
      <c r="Z107" s="292"/>
      <c r="AA107" s="292"/>
      <c r="AB107" s="292"/>
      <c r="AC107" s="292"/>
      <c r="AD107" s="292"/>
      <c r="AE107" s="292"/>
      <c r="AF107" s="292"/>
      <c r="AG107" s="292"/>
      <c r="AH107" s="292"/>
      <c r="AI107" s="292"/>
      <c r="AJ107" s="292"/>
      <c r="AK107" s="138"/>
    </row>
    <row r="108" spans="1:37" ht="88.5" customHeight="1">
      <c r="A108" s="233"/>
      <c r="B108" s="1355" t="str">
        <f>IF(計画書!B103="","",計画書!B103)</f>
        <v/>
      </c>
      <c r="C108" s="1355"/>
      <c r="D108" s="1355"/>
      <c r="E108" s="1355" t="str">
        <f>IF(計画書!F103="","",計画書!F103)</f>
        <v/>
      </c>
      <c r="F108" s="1356"/>
      <c r="G108" s="1356"/>
      <c r="H108" s="1356"/>
      <c r="I108" s="1356"/>
      <c r="J108" s="1356"/>
      <c r="K108" s="1356"/>
      <c r="L108" s="1356"/>
      <c r="M108" s="1401" t="str">
        <f>IF(計画書!O103="","",計画書!O103)</f>
        <v/>
      </c>
      <c r="N108" s="1402"/>
      <c r="O108" s="1402"/>
      <c r="P108" s="1403"/>
      <c r="Q108" s="1420"/>
      <c r="R108" s="1421"/>
      <c r="S108" s="1421"/>
      <c r="T108" s="1421"/>
      <c r="U108" s="1422"/>
      <c r="V108" s="291"/>
      <c r="W108" s="292"/>
      <c r="X108" s="292"/>
      <c r="Y108" s="292"/>
      <c r="Z108" s="292"/>
      <c r="AA108" s="292"/>
      <c r="AB108" s="292"/>
      <c r="AC108" s="292"/>
      <c r="AD108" s="292"/>
      <c r="AE108" s="292"/>
      <c r="AF108" s="292"/>
      <c r="AG108" s="292"/>
      <c r="AH108" s="292"/>
      <c r="AI108" s="292"/>
      <c r="AJ108" s="292"/>
      <c r="AK108" s="138"/>
    </row>
    <row r="109" spans="1:37" ht="88.5" customHeight="1">
      <c r="A109" s="233"/>
      <c r="B109" s="1355" t="str">
        <f>IF(計画書!B104="","",計画書!B104)</f>
        <v/>
      </c>
      <c r="C109" s="1355"/>
      <c r="D109" s="1355"/>
      <c r="E109" s="1355" t="str">
        <f>IF(計画書!F104="","",計画書!F104)</f>
        <v/>
      </c>
      <c r="F109" s="1356"/>
      <c r="G109" s="1356"/>
      <c r="H109" s="1356"/>
      <c r="I109" s="1356"/>
      <c r="J109" s="1356"/>
      <c r="K109" s="1356"/>
      <c r="L109" s="1356"/>
      <c r="M109" s="1401" t="str">
        <f>IF(計画書!O104="","",計画書!O104)</f>
        <v/>
      </c>
      <c r="N109" s="1402"/>
      <c r="O109" s="1402"/>
      <c r="P109" s="1403"/>
      <c r="Q109" s="1420"/>
      <c r="R109" s="1421"/>
      <c r="S109" s="1421"/>
      <c r="T109" s="1421"/>
      <c r="U109" s="1422"/>
      <c r="V109" s="291"/>
      <c r="W109" s="292"/>
      <c r="X109" s="292"/>
      <c r="Y109" s="292"/>
      <c r="Z109" s="292"/>
      <c r="AA109" s="292"/>
      <c r="AB109" s="292"/>
      <c r="AC109" s="292"/>
      <c r="AD109" s="292"/>
      <c r="AE109" s="292"/>
      <c r="AF109" s="292"/>
      <c r="AG109" s="292"/>
      <c r="AH109" s="292"/>
      <c r="AI109" s="292"/>
      <c r="AJ109" s="292"/>
      <c r="AK109" s="138"/>
    </row>
    <row r="110" spans="1:37" ht="88.5" customHeight="1">
      <c r="A110" s="233"/>
      <c r="B110" s="1355" t="str">
        <f>IF(計画書!B105="","",計画書!B105)</f>
        <v/>
      </c>
      <c r="C110" s="1355"/>
      <c r="D110" s="1355"/>
      <c r="E110" s="1355" t="str">
        <f>IF(計画書!F105="","",計画書!F105)</f>
        <v/>
      </c>
      <c r="F110" s="1356"/>
      <c r="G110" s="1356"/>
      <c r="H110" s="1356"/>
      <c r="I110" s="1356"/>
      <c r="J110" s="1356"/>
      <c r="K110" s="1356"/>
      <c r="L110" s="1356"/>
      <c r="M110" s="1401" t="str">
        <f>IF(計画書!O105="","",計画書!O105)</f>
        <v/>
      </c>
      <c r="N110" s="1402"/>
      <c r="O110" s="1402"/>
      <c r="P110" s="1403"/>
      <c r="Q110" s="1420"/>
      <c r="R110" s="1421"/>
      <c r="S110" s="1421"/>
      <c r="T110" s="1421"/>
      <c r="U110" s="1422"/>
      <c r="V110" s="291"/>
      <c r="W110" s="292"/>
      <c r="X110" s="292"/>
      <c r="Y110" s="292"/>
      <c r="Z110" s="292"/>
      <c r="AA110" s="292"/>
      <c r="AB110" s="292"/>
      <c r="AC110" s="292"/>
      <c r="AD110" s="292"/>
      <c r="AE110" s="292"/>
      <c r="AF110" s="292"/>
      <c r="AG110" s="292"/>
      <c r="AH110" s="292"/>
      <c r="AI110" s="292"/>
      <c r="AJ110" s="292"/>
      <c r="AK110" s="138"/>
    </row>
    <row r="111" spans="1:37" ht="88.5" customHeight="1">
      <c r="A111" s="233"/>
      <c r="B111" s="1355" t="str">
        <f>IF(計画書!B106="","",計画書!B106)</f>
        <v/>
      </c>
      <c r="C111" s="1355"/>
      <c r="D111" s="1355"/>
      <c r="E111" s="1355" t="str">
        <f>IF(計画書!F106="","",計画書!F106)</f>
        <v/>
      </c>
      <c r="F111" s="1356"/>
      <c r="G111" s="1356"/>
      <c r="H111" s="1356"/>
      <c r="I111" s="1356"/>
      <c r="J111" s="1356"/>
      <c r="K111" s="1356"/>
      <c r="L111" s="1356"/>
      <c r="M111" s="1401" t="str">
        <f>IF(計画書!O106="","",計画書!O106)</f>
        <v/>
      </c>
      <c r="N111" s="1402"/>
      <c r="O111" s="1402"/>
      <c r="P111" s="1403"/>
      <c r="Q111" s="1420"/>
      <c r="R111" s="1421"/>
      <c r="S111" s="1421"/>
      <c r="T111" s="1421"/>
      <c r="U111" s="1422"/>
      <c r="V111" s="291"/>
      <c r="W111" s="292"/>
      <c r="X111" s="292"/>
      <c r="Y111" s="292"/>
      <c r="Z111" s="292"/>
      <c r="AA111" s="292"/>
      <c r="AB111" s="292"/>
      <c r="AC111" s="292"/>
      <c r="AD111" s="292"/>
      <c r="AE111" s="292"/>
      <c r="AF111" s="292"/>
      <c r="AG111" s="292"/>
      <c r="AH111" s="292"/>
      <c r="AI111" s="292"/>
      <c r="AJ111" s="292"/>
      <c r="AK111" s="138"/>
    </row>
    <row r="112" spans="1:37" ht="88.5" customHeight="1">
      <c r="A112" s="233"/>
      <c r="B112" s="1355" t="str">
        <f>IF(計画書!B107="","",計画書!B107)</f>
        <v/>
      </c>
      <c r="C112" s="1355"/>
      <c r="D112" s="1355"/>
      <c r="E112" s="1355" t="str">
        <f>IF(計画書!F107="","",計画書!F107)</f>
        <v/>
      </c>
      <c r="F112" s="1356"/>
      <c r="G112" s="1356"/>
      <c r="H112" s="1356"/>
      <c r="I112" s="1356"/>
      <c r="J112" s="1356"/>
      <c r="K112" s="1356"/>
      <c r="L112" s="1356"/>
      <c r="M112" s="1401" t="str">
        <f>IF(計画書!O107="","",計画書!O107)</f>
        <v/>
      </c>
      <c r="N112" s="1402"/>
      <c r="O112" s="1402"/>
      <c r="P112" s="1403"/>
      <c r="Q112" s="1420"/>
      <c r="R112" s="1421"/>
      <c r="S112" s="1421"/>
      <c r="T112" s="1421"/>
      <c r="U112" s="1422"/>
      <c r="V112" s="291"/>
      <c r="W112" s="292"/>
      <c r="X112" s="292"/>
      <c r="Y112" s="292"/>
      <c r="Z112" s="292"/>
      <c r="AA112" s="292"/>
      <c r="AB112" s="292"/>
      <c r="AC112" s="292"/>
      <c r="AD112" s="292"/>
      <c r="AE112" s="292"/>
      <c r="AF112" s="292"/>
      <c r="AG112" s="292"/>
      <c r="AH112" s="292"/>
      <c r="AI112" s="292"/>
      <c r="AJ112" s="292"/>
      <c r="AK112" s="138"/>
    </row>
    <row r="113" spans="1:37" ht="88.5" customHeight="1">
      <c r="A113" s="233"/>
      <c r="B113" s="1355" t="str">
        <f>IF(計画書!B108="","",計画書!B108)</f>
        <v/>
      </c>
      <c r="C113" s="1355"/>
      <c r="D113" s="1355"/>
      <c r="E113" s="1355" t="str">
        <f>IF(計画書!F108="","",計画書!F108)</f>
        <v/>
      </c>
      <c r="F113" s="1356"/>
      <c r="G113" s="1356"/>
      <c r="H113" s="1356"/>
      <c r="I113" s="1356"/>
      <c r="J113" s="1356"/>
      <c r="K113" s="1356"/>
      <c r="L113" s="1356"/>
      <c r="M113" s="1401" t="str">
        <f>IF(計画書!O108="","",計画書!O108)</f>
        <v/>
      </c>
      <c r="N113" s="1402"/>
      <c r="O113" s="1402"/>
      <c r="P113" s="1403"/>
      <c r="Q113" s="1420"/>
      <c r="R113" s="1421"/>
      <c r="S113" s="1421"/>
      <c r="T113" s="1421"/>
      <c r="U113" s="1422"/>
      <c r="V113" s="295"/>
      <c r="W113" s="488"/>
      <c r="X113" s="488"/>
      <c r="Y113" s="488"/>
      <c r="Z113" s="488"/>
      <c r="AA113" s="488"/>
      <c r="AB113" s="488"/>
      <c r="AC113" s="488"/>
      <c r="AD113" s="488"/>
      <c r="AE113" s="488"/>
      <c r="AF113" s="488"/>
      <c r="AG113" s="488"/>
      <c r="AH113" s="488"/>
      <c r="AI113" s="488"/>
      <c r="AJ113" s="488"/>
      <c r="AK113" s="138"/>
    </row>
    <row r="114" spans="1:37" ht="30" customHeight="1">
      <c r="A114" s="233"/>
      <c r="B114" s="220"/>
      <c r="C114" s="220"/>
      <c r="D114" s="220"/>
      <c r="E114" s="220"/>
      <c r="F114" s="220"/>
      <c r="G114" s="220"/>
      <c r="H114" s="220"/>
      <c r="I114" s="220"/>
      <c r="J114" s="220"/>
      <c r="K114" s="220"/>
      <c r="L114" s="220"/>
      <c r="M114" s="220"/>
      <c r="N114" s="220"/>
      <c r="O114" s="24"/>
      <c r="P114" s="229"/>
      <c r="Q114" s="24"/>
      <c r="R114" s="24"/>
      <c r="S114" s="24"/>
      <c r="T114" s="402"/>
      <c r="U114" s="402"/>
      <c r="V114" s="483"/>
      <c r="W114" s="488"/>
      <c r="X114" s="488"/>
      <c r="Y114" s="488"/>
      <c r="Z114" s="488"/>
      <c r="AA114" s="488"/>
      <c r="AB114" s="488"/>
      <c r="AC114" s="488"/>
      <c r="AD114" s="488"/>
      <c r="AE114" s="488"/>
      <c r="AF114" s="488"/>
      <c r="AG114" s="488"/>
      <c r="AH114" s="488"/>
      <c r="AI114" s="488"/>
      <c r="AJ114" s="488"/>
      <c r="AK114" s="138"/>
    </row>
    <row r="115" spans="1:37" ht="30" customHeight="1">
      <c r="A115" s="233"/>
      <c r="B115" s="230"/>
      <c r="C115" s="230"/>
      <c r="D115" s="230"/>
      <c r="E115" s="230"/>
      <c r="F115" s="230"/>
      <c r="G115" s="230"/>
      <c r="H115" s="230"/>
      <c r="I115" s="230"/>
      <c r="J115" s="230"/>
      <c r="K115" s="230"/>
      <c r="L115" s="230"/>
      <c r="M115" s="230"/>
      <c r="N115" s="230"/>
      <c r="O115" s="190"/>
      <c r="P115" s="231"/>
      <c r="Q115" s="190"/>
      <c r="R115" s="190"/>
      <c r="S115" s="190"/>
      <c r="T115" s="191"/>
      <c r="U115" s="191"/>
      <c r="V115" s="469"/>
      <c r="W115" s="1169"/>
      <c r="X115" s="1169"/>
      <c r="Y115" s="1169"/>
      <c r="Z115" s="1169"/>
      <c r="AA115" s="1169"/>
      <c r="AB115" s="1169"/>
      <c r="AC115" s="1169"/>
      <c r="AD115" s="1169"/>
      <c r="AE115" s="1169"/>
      <c r="AF115" s="1169"/>
      <c r="AG115" s="1169"/>
      <c r="AH115" s="1169"/>
      <c r="AI115" s="1169"/>
      <c r="AJ115" s="1169"/>
      <c r="AK115" s="1169"/>
    </row>
    <row r="116" spans="1:37" ht="18" customHeight="1">
      <c r="A116" s="233"/>
      <c r="B116" s="223" t="s">
        <v>147</v>
      </c>
      <c r="C116" s="220"/>
      <c r="D116" s="220"/>
      <c r="E116" s="220"/>
      <c r="F116" s="220"/>
      <c r="G116" s="220"/>
      <c r="H116" s="220"/>
      <c r="I116" s="220"/>
      <c r="J116" s="220"/>
      <c r="K116" s="220"/>
      <c r="L116" s="220"/>
      <c r="M116" s="220"/>
      <c r="N116" s="220"/>
      <c r="O116" s="24"/>
      <c r="P116" s="229"/>
      <c r="Q116" s="24"/>
      <c r="R116" s="24"/>
      <c r="S116" s="24"/>
      <c r="T116" s="402"/>
      <c r="U116" s="402"/>
      <c r="V116" s="291"/>
      <c r="W116" s="293"/>
      <c r="X116" s="292"/>
      <c r="Y116" s="292"/>
      <c r="Z116" s="292"/>
      <c r="AA116" s="292"/>
      <c r="AB116" s="292"/>
      <c r="AC116" s="292"/>
      <c r="AD116" s="292"/>
      <c r="AE116" s="292"/>
      <c r="AF116" s="292"/>
      <c r="AG116" s="292"/>
      <c r="AH116" s="292"/>
      <c r="AI116" s="292"/>
      <c r="AJ116" s="292"/>
      <c r="AK116" s="138"/>
    </row>
    <row r="117" spans="1:37" ht="12.65" customHeight="1">
      <c r="A117" s="233"/>
      <c r="B117" s="220"/>
      <c r="C117" s="220"/>
      <c r="D117" s="220"/>
      <c r="E117" s="220"/>
      <c r="F117" s="220"/>
      <c r="G117" s="220"/>
      <c r="H117" s="220"/>
      <c r="I117" s="220"/>
      <c r="J117" s="220"/>
      <c r="K117" s="220"/>
      <c r="L117" s="220"/>
      <c r="M117" s="220"/>
      <c r="N117" s="220"/>
      <c r="O117" s="24"/>
      <c r="P117" s="229"/>
      <c r="Q117" s="24"/>
      <c r="R117" s="24"/>
      <c r="S117" s="24"/>
      <c r="T117" s="402"/>
      <c r="U117" s="402"/>
      <c r="V117" s="295"/>
      <c r="W117" s="292"/>
      <c r="X117" s="292"/>
      <c r="Y117" s="292"/>
      <c r="Z117" s="292"/>
      <c r="AA117" s="292"/>
      <c r="AB117" s="292"/>
      <c r="AC117" s="292"/>
      <c r="AD117" s="292"/>
      <c r="AE117" s="292"/>
      <c r="AF117" s="292"/>
      <c r="AG117" s="292"/>
      <c r="AH117" s="292"/>
      <c r="AI117" s="292"/>
      <c r="AJ117" s="292"/>
      <c r="AK117" s="138"/>
    </row>
    <row r="118" spans="1:37" ht="25" customHeight="1">
      <c r="A118" s="233"/>
      <c r="B118" s="220" t="s">
        <v>382</v>
      </c>
      <c r="C118" s="220"/>
      <c r="D118" s="220"/>
      <c r="E118" s="220"/>
      <c r="F118" s="220"/>
      <c r="G118" s="220"/>
      <c r="H118" s="220"/>
      <c r="I118" s="220"/>
      <c r="J118" s="220"/>
      <c r="K118" s="220"/>
      <c r="L118" s="220"/>
      <c r="M118" s="220"/>
      <c r="N118" s="220"/>
      <c r="O118" s="24"/>
      <c r="Q118" s="24"/>
      <c r="R118" s="24"/>
      <c r="S118" s="24"/>
      <c r="T118" s="402"/>
      <c r="U118" s="402"/>
      <c r="V118" s="295"/>
      <c r="W118" s="1169"/>
      <c r="X118" s="1169"/>
      <c r="Y118" s="1169"/>
      <c r="Z118" s="1169"/>
      <c r="AA118" s="1169"/>
      <c r="AB118" s="1169"/>
      <c r="AC118" s="1169"/>
      <c r="AD118" s="1169"/>
      <c r="AE118" s="1169"/>
      <c r="AF118" s="1169"/>
      <c r="AG118" s="1169"/>
      <c r="AH118" s="1169"/>
      <c r="AI118" s="1169"/>
      <c r="AJ118" s="1169"/>
      <c r="AK118" s="1169"/>
    </row>
    <row r="119" spans="1:37" ht="25" customHeight="1">
      <c r="A119" s="233"/>
      <c r="B119" s="350" t="s">
        <v>383</v>
      </c>
      <c r="C119" s="351"/>
      <c r="D119" s="351"/>
      <c r="E119" s="351"/>
      <c r="F119" s="351"/>
      <c r="G119" s="352"/>
      <c r="H119" s="352"/>
      <c r="I119" s="352"/>
      <c r="J119" s="353"/>
      <c r="K119" s="353"/>
      <c r="L119" s="354"/>
      <c r="M119" s="354"/>
      <c r="N119" s="354"/>
      <c r="O119" s="353"/>
      <c r="P119" s="353"/>
      <c r="Q119" s="355"/>
      <c r="R119" s="355"/>
      <c r="S119" s="355"/>
      <c r="T119" s="356"/>
      <c r="U119" s="356"/>
      <c r="V119" s="295"/>
      <c r="W119" s="426"/>
      <c r="X119" s="426"/>
      <c r="Y119" s="426"/>
      <c r="Z119" s="426"/>
      <c r="AA119" s="426"/>
      <c r="AB119" s="426"/>
      <c r="AC119" s="426"/>
      <c r="AD119" s="426"/>
      <c r="AE119" s="426"/>
      <c r="AF119" s="426"/>
      <c r="AG119" s="426"/>
      <c r="AH119" s="426"/>
      <c r="AI119" s="426"/>
      <c r="AJ119" s="292"/>
      <c r="AK119" s="138"/>
    </row>
    <row r="120" spans="1:37" ht="25" customHeight="1">
      <c r="A120" s="233"/>
      <c r="B120" s="1404" t="s">
        <v>358</v>
      </c>
      <c r="C120" s="1405"/>
      <c r="D120" s="1405"/>
      <c r="E120" s="1405"/>
      <c r="F120" s="1406"/>
      <c r="G120" s="1357" t="s">
        <v>385</v>
      </c>
      <c r="H120" s="1358"/>
      <c r="I120" s="1358"/>
      <c r="J120" s="1358"/>
      <c r="K120" s="1358"/>
      <c r="L120" s="1358"/>
      <c r="M120" s="1358"/>
      <c r="N120" s="1358"/>
      <c r="O120" s="1358"/>
      <c r="P120" s="1358"/>
      <c r="Q120" s="1358"/>
      <c r="R120" s="1359"/>
      <c r="S120" s="1357" t="s">
        <v>386</v>
      </c>
      <c r="T120" s="1358"/>
      <c r="U120" s="1359"/>
      <c r="V120" s="291"/>
      <c r="W120" s="426"/>
      <c r="X120" s="426"/>
      <c r="Y120" s="426"/>
      <c r="Z120" s="426"/>
      <c r="AA120" s="426"/>
      <c r="AB120" s="426"/>
      <c r="AC120" s="426"/>
      <c r="AD120" s="426"/>
      <c r="AE120" s="426"/>
      <c r="AF120" s="426"/>
      <c r="AG120" s="426"/>
      <c r="AH120" s="426"/>
      <c r="AI120" s="426"/>
      <c r="AJ120" s="297"/>
      <c r="AK120" s="138"/>
    </row>
    <row r="121" spans="1:37" ht="20.5" customHeight="1">
      <c r="A121" s="233"/>
      <c r="B121" s="1407"/>
      <c r="C121" s="1408"/>
      <c r="D121" s="1408"/>
      <c r="E121" s="1408"/>
      <c r="F121" s="1409"/>
      <c r="G121" s="446" t="s">
        <v>416</v>
      </c>
      <c r="H121" s="452">
        <f>基本入力!F75</f>
        <v>7</v>
      </c>
      <c r="I121" s="113" t="s">
        <v>417</v>
      </c>
      <c r="J121" s="446" t="s">
        <v>416</v>
      </c>
      <c r="K121" s="437">
        <f>基本入力!M82</f>
        <v>8</v>
      </c>
      <c r="L121" s="113" t="s">
        <v>417</v>
      </c>
      <c r="M121" s="446" t="s">
        <v>416</v>
      </c>
      <c r="N121" s="437">
        <f>基本入力!M84</f>
        <v>9</v>
      </c>
      <c r="O121" s="113" t="s">
        <v>417</v>
      </c>
      <c r="P121" s="446" t="s">
        <v>416</v>
      </c>
      <c r="Q121" s="437">
        <f>基本入力!M86</f>
        <v>10</v>
      </c>
      <c r="R121" s="113" t="s">
        <v>417</v>
      </c>
      <c r="S121" s="1096" t="s">
        <v>448</v>
      </c>
      <c r="T121" s="1097"/>
      <c r="U121" s="1400"/>
      <c r="V121" s="291"/>
      <c r="W121" s="297"/>
      <c r="X121" s="297"/>
      <c r="Y121" s="297"/>
      <c r="Z121" s="297"/>
      <c r="AA121" s="297"/>
      <c r="AB121" s="297"/>
      <c r="AC121" s="297"/>
      <c r="AD121" s="297"/>
      <c r="AE121" s="297"/>
      <c r="AF121" s="297"/>
      <c r="AG121" s="297"/>
      <c r="AH121" s="297"/>
      <c r="AI121" s="297"/>
      <c r="AJ121" s="297"/>
      <c r="AK121" s="138"/>
    </row>
    <row r="122" spans="1:37" ht="35.5" customHeight="1">
      <c r="A122" s="233"/>
      <c r="B122" s="1397" t="s">
        <v>359</v>
      </c>
      <c r="C122" s="1398"/>
      <c r="D122" s="1398"/>
      <c r="E122" s="1398"/>
      <c r="F122" s="1399"/>
      <c r="G122" s="1369" t="str">
        <f>IF(基準算定表!T120="","",基準算定表!T120)</f>
        <v/>
      </c>
      <c r="H122" s="1370"/>
      <c r="I122" s="357" t="s">
        <v>384</v>
      </c>
      <c r="J122" s="1369" t="str">
        <f>IF(①算定表!T112="","",①算定表!T112)</f>
        <v/>
      </c>
      <c r="K122" s="1370"/>
      <c r="L122" s="405" t="s">
        <v>384</v>
      </c>
      <c r="M122" s="1369" t="str">
        <f>IF(②算定表!T112="","",②算定表!T112)</f>
        <v/>
      </c>
      <c r="N122" s="1453"/>
      <c r="O122" s="405" t="s">
        <v>384</v>
      </c>
      <c r="P122" s="1367"/>
      <c r="Q122" s="1368"/>
      <c r="R122" s="405" t="s">
        <v>384</v>
      </c>
      <c r="S122" s="1371" t="str">
        <f>IF(計画書!O116="","",計画書!O116)</f>
        <v/>
      </c>
      <c r="T122" s="1372"/>
      <c r="U122" s="405" t="s">
        <v>384</v>
      </c>
      <c r="V122" s="291"/>
      <c r="W122" s="292"/>
      <c r="X122" s="292"/>
      <c r="Y122" s="292"/>
      <c r="Z122" s="292"/>
      <c r="AA122" s="292"/>
      <c r="AB122" s="292"/>
      <c r="AC122" s="292"/>
      <c r="AD122" s="292"/>
      <c r="AE122" s="292"/>
      <c r="AF122" s="292"/>
      <c r="AG122" s="292"/>
      <c r="AH122" s="292"/>
      <c r="AI122" s="292"/>
      <c r="AJ122" s="292"/>
      <c r="AK122" s="138"/>
    </row>
    <row r="123" spans="1:37" ht="13" customHeight="1">
      <c r="A123" s="233"/>
      <c r="B123" s="403"/>
      <c r="C123" s="403"/>
      <c r="D123" s="403"/>
      <c r="E123" s="403"/>
      <c r="F123" s="403"/>
      <c r="G123" s="403"/>
      <c r="H123" s="403"/>
      <c r="I123" s="359"/>
      <c r="J123" s="359"/>
      <c r="K123" s="359"/>
      <c r="L123" s="359"/>
      <c r="M123" s="360"/>
      <c r="N123" s="361"/>
      <c r="O123" s="360"/>
      <c r="P123" s="361"/>
      <c r="Q123" s="362"/>
      <c r="R123" s="356"/>
      <c r="S123" s="356"/>
      <c r="T123" s="356"/>
      <c r="U123" s="362"/>
      <c r="V123" s="295"/>
      <c r="W123" s="1034"/>
      <c r="X123" s="1034"/>
      <c r="Y123" s="1034"/>
      <c r="Z123" s="1034"/>
      <c r="AA123" s="1034"/>
      <c r="AB123" s="1034"/>
      <c r="AC123" s="1034"/>
      <c r="AD123" s="1034"/>
      <c r="AE123" s="1034"/>
      <c r="AF123" s="1034"/>
      <c r="AG123" s="1034"/>
      <c r="AH123" s="1034"/>
      <c r="AI123" s="1034"/>
      <c r="AJ123" s="292"/>
      <c r="AK123" s="138"/>
    </row>
    <row r="124" spans="1:37" ht="25" customHeight="1">
      <c r="A124" s="233"/>
      <c r="B124" s="363" t="s">
        <v>387</v>
      </c>
      <c r="C124" s="363"/>
      <c r="D124" s="363"/>
      <c r="E124" s="363"/>
      <c r="F124" s="364">
        <v>2</v>
      </c>
      <c r="G124" s="363" t="s">
        <v>388</v>
      </c>
      <c r="H124" s="365"/>
      <c r="I124" s="365" t="s">
        <v>282</v>
      </c>
      <c r="J124" s="366">
        <f>基本入力!M84</f>
        <v>9</v>
      </c>
      <c r="K124" s="365" t="s">
        <v>443</v>
      </c>
      <c r="L124" s="367"/>
      <c r="M124" s="367"/>
      <c r="N124" s="367"/>
      <c r="O124" s="368"/>
      <c r="P124" s="368"/>
      <c r="Q124" s="368"/>
      <c r="R124" s="368"/>
      <c r="S124" s="368"/>
      <c r="T124" s="369"/>
      <c r="U124" s="369"/>
      <c r="V124" s="295"/>
      <c r="W124" s="1034"/>
      <c r="X124" s="1034"/>
      <c r="Y124" s="1034"/>
      <c r="Z124" s="1034"/>
      <c r="AA124" s="1034"/>
      <c r="AB124" s="1034"/>
      <c r="AC124" s="1034"/>
      <c r="AD124" s="1034"/>
      <c r="AE124" s="1034"/>
      <c r="AF124" s="1034"/>
      <c r="AG124" s="1034"/>
      <c r="AH124" s="1034"/>
      <c r="AI124" s="1034"/>
      <c r="AJ124" s="292"/>
      <c r="AK124" s="138"/>
    </row>
    <row r="125" spans="1:37" ht="25" customHeight="1">
      <c r="A125" s="233"/>
      <c r="B125" s="1411" t="s">
        <v>444</v>
      </c>
      <c r="C125" s="1411"/>
      <c r="D125" s="1411"/>
      <c r="E125" s="1411"/>
      <c r="F125" s="1411"/>
      <c r="G125" s="1411"/>
      <c r="H125" s="1411"/>
      <c r="I125" s="1411"/>
      <c r="J125" s="1411"/>
      <c r="K125" s="1412" t="s">
        <v>389</v>
      </c>
      <c r="L125" s="1412"/>
      <c r="M125" s="1412"/>
      <c r="N125" s="1412"/>
      <c r="O125" s="1412"/>
      <c r="P125" s="1412"/>
      <c r="Q125" s="1412"/>
      <c r="R125" s="1412"/>
      <c r="S125" s="1412"/>
      <c r="T125" s="1412"/>
      <c r="U125" s="1412"/>
      <c r="V125" s="291"/>
      <c r="W125" s="1034"/>
      <c r="X125" s="1034"/>
      <c r="Y125" s="1034"/>
      <c r="Z125" s="1034"/>
      <c r="AA125" s="1034"/>
      <c r="AB125" s="1034"/>
      <c r="AC125" s="1034"/>
      <c r="AD125" s="1034"/>
      <c r="AE125" s="1034"/>
      <c r="AF125" s="1034"/>
      <c r="AG125" s="1034"/>
      <c r="AH125" s="1034"/>
      <c r="AI125" s="1034"/>
      <c r="AJ125" s="292"/>
      <c r="AK125" s="138"/>
    </row>
    <row r="126" spans="1:37" ht="25" customHeight="1">
      <c r="A126" s="233"/>
      <c r="B126" s="1382" t="str">
        <f>IF(②算定表!N38="","",②算定表!N38*0.0258)</f>
        <v/>
      </c>
      <c r="C126" s="1396"/>
      <c r="D126" s="1396"/>
      <c r="E126" s="1396"/>
      <c r="F126" s="1396"/>
      <c r="G126" s="1396"/>
      <c r="H126" s="1396"/>
      <c r="I126" s="1396"/>
      <c r="J126" s="370" t="s">
        <v>307</v>
      </c>
      <c r="K126" s="1382" t="str">
        <f>IF(②算定表!T38="","",②算定表!T38)</f>
        <v/>
      </c>
      <c r="L126" s="1396"/>
      <c r="M126" s="1396"/>
      <c r="N126" s="1396"/>
      <c r="O126" s="1396"/>
      <c r="P126" s="1396"/>
      <c r="Q126" s="1396"/>
      <c r="R126" s="1396"/>
      <c r="S126" s="1396"/>
      <c r="T126" s="1252" t="s">
        <v>390</v>
      </c>
      <c r="U126" s="1242"/>
      <c r="V126" s="291"/>
      <c r="W126" s="292"/>
      <c r="X126" s="292"/>
      <c r="Y126" s="292"/>
      <c r="Z126" s="292"/>
      <c r="AA126" s="292"/>
      <c r="AB126" s="292"/>
      <c r="AC126" s="292"/>
      <c r="AD126" s="292"/>
      <c r="AE126" s="292"/>
      <c r="AF126" s="292"/>
      <c r="AG126" s="292"/>
      <c r="AH126" s="292"/>
      <c r="AI126" s="292"/>
      <c r="AJ126" s="292"/>
      <c r="AK126" s="138"/>
    </row>
    <row r="127" spans="1:37" ht="12.65" customHeight="1">
      <c r="A127" s="233"/>
      <c r="B127" s="220"/>
      <c r="C127" s="220"/>
      <c r="D127" s="220"/>
      <c r="E127" s="220"/>
      <c r="F127" s="220"/>
      <c r="G127" s="220"/>
      <c r="H127" s="220"/>
      <c r="I127" s="220"/>
      <c r="J127" s="220"/>
      <c r="K127" s="220"/>
      <c r="L127" s="220"/>
      <c r="M127" s="220"/>
      <c r="N127" s="220"/>
      <c r="O127" s="24"/>
      <c r="P127" s="232"/>
      <c r="Q127" s="24"/>
      <c r="R127" s="24"/>
      <c r="S127" s="24"/>
      <c r="T127" s="402"/>
      <c r="U127" s="402"/>
      <c r="V127" s="291"/>
      <c r="W127" s="292"/>
      <c r="X127" s="292"/>
      <c r="Y127" s="292"/>
      <c r="Z127" s="292"/>
      <c r="AA127" s="292"/>
      <c r="AB127" s="292"/>
      <c r="AC127" s="292"/>
      <c r="AD127" s="292"/>
      <c r="AE127" s="292"/>
      <c r="AF127" s="292"/>
      <c r="AG127" s="292"/>
      <c r="AH127" s="292"/>
      <c r="AI127" s="292"/>
      <c r="AJ127" s="292"/>
      <c r="AK127" s="138"/>
    </row>
    <row r="128" spans="1:37" ht="25" customHeight="1">
      <c r="A128" s="233"/>
      <c r="B128" s="367" t="s">
        <v>391</v>
      </c>
      <c r="C128" s="220"/>
      <c r="D128" s="220"/>
      <c r="E128" s="220"/>
      <c r="F128" s="220"/>
      <c r="G128" s="220"/>
      <c r="H128" s="220"/>
      <c r="I128" s="220"/>
      <c r="J128" s="220"/>
      <c r="K128" s="220"/>
      <c r="L128" s="220"/>
      <c r="M128" s="220"/>
      <c r="N128" s="220"/>
      <c r="O128" s="24"/>
      <c r="Q128" s="24"/>
      <c r="R128" s="24"/>
      <c r="S128" s="24"/>
      <c r="T128" s="402"/>
      <c r="U128" s="402"/>
      <c r="V128" s="295"/>
      <c r="W128" s="297"/>
      <c r="X128" s="297"/>
      <c r="Y128" s="297"/>
      <c r="Z128" s="297"/>
      <c r="AA128" s="297"/>
      <c r="AB128" s="297"/>
      <c r="AC128" s="297"/>
      <c r="AD128" s="297"/>
      <c r="AE128" s="297"/>
      <c r="AF128" s="297"/>
      <c r="AG128" s="297"/>
      <c r="AH128" s="297"/>
      <c r="AI128" s="297"/>
      <c r="AJ128" s="292"/>
      <c r="AK128" s="138"/>
    </row>
    <row r="129" spans="1:37" ht="25" customHeight="1">
      <c r="A129" s="233"/>
      <c r="B129" s="270" t="s">
        <v>392</v>
      </c>
      <c r="C129" s="270"/>
      <c r="D129" s="270"/>
      <c r="E129" s="270"/>
      <c r="F129" s="271">
        <v>2</v>
      </c>
      <c r="G129" s="270" t="s">
        <v>388</v>
      </c>
      <c r="I129" s="223" t="s">
        <v>282</v>
      </c>
      <c r="J129" s="272">
        <f>基本入力!M84</f>
        <v>9</v>
      </c>
      <c r="K129" s="365" t="s">
        <v>393</v>
      </c>
      <c r="L129" s="220"/>
      <c r="M129" s="220"/>
      <c r="N129" s="220"/>
      <c r="O129" s="24"/>
      <c r="Q129" s="24"/>
      <c r="R129" s="24"/>
      <c r="S129" s="24"/>
      <c r="T129" s="402"/>
      <c r="U129" s="402"/>
      <c r="V129" s="295"/>
      <c r="W129" s="293" t="s">
        <v>482</v>
      </c>
      <c r="X129" s="293"/>
      <c r="Y129" s="293"/>
      <c r="Z129" s="293"/>
      <c r="AA129" s="293"/>
      <c r="AB129" s="293"/>
      <c r="AC129" s="293"/>
      <c r="AD129" s="293"/>
      <c r="AE129" s="293"/>
      <c r="AF129" s="293"/>
      <c r="AG129" s="293"/>
      <c r="AH129" s="293"/>
      <c r="AI129" s="293"/>
      <c r="AJ129" s="296"/>
      <c r="AK129" s="498"/>
    </row>
    <row r="130" spans="1:37" ht="25" customHeight="1">
      <c r="A130" s="233"/>
      <c r="B130" s="1098" t="s">
        <v>125</v>
      </c>
      <c r="C130" s="1373"/>
      <c r="D130" s="1374"/>
      <c r="E130" s="1168" t="s">
        <v>124</v>
      </c>
      <c r="F130" s="1168"/>
      <c r="G130" s="1168"/>
      <c r="H130" s="1168"/>
      <c r="I130" s="1168"/>
      <c r="J130" s="1168" t="s">
        <v>526</v>
      </c>
      <c r="K130" s="1168"/>
      <c r="L130" s="1168"/>
      <c r="M130" s="1168"/>
      <c r="N130" s="1168"/>
      <c r="O130" s="1168" t="s">
        <v>525</v>
      </c>
      <c r="P130" s="1168"/>
      <c r="Q130" s="1168"/>
      <c r="R130" s="1168"/>
      <c r="S130" s="1168"/>
      <c r="T130" s="1168"/>
      <c r="U130" s="1168"/>
      <c r="V130" s="291"/>
      <c r="W130" s="297"/>
      <c r="X130" s="297"/>
      <c r="Y130" s="297"/>
      <c r="Z130" s="297"/>
      <c r="AA130" s="297"/>
      <c r="AB130" s="297"/>
      <c r="AC130" s="297"/>
      <c r="AD130" s="297"/>
      <c r="AE130" s="297"/>
      <c r="AF130" s="297"/>
      <c r="AG130" s="297"/>
      <c r="AH130" s="297"/>
      <c r="AI130" s="297"/>
      <c r="AJ130" s="292"/>
      <c r="AK130" s="138"/>
    </row>
    <row r="131" spans="1:37" ht="25" customHeight="1">
      <c r="A131" s="233"/>
      <c r="B131" s="1410"/>
      <c r="C131" s="1410"/>
      <c r="D131" s="1410"/>
      <c r="E131" s="1417"/>
      <c r="F131" s="1418"/>
      <c r="G131" s="1418"/>
      <c r="H131" s="1418"/>
      <c r="I131" s="1431"/>
      <c r="J131" s="1417"/>
      <c r="K131" s="1418"/>
      <c r="L131" s="1418"/>
      <c r="M131" s="1418"/>
      <c r="N131" s="1431"/>
      <c r="O131" s="1417"/>
      <c r="P131" s="1418"/>
      <c r="Q131" s="1418"/>
      <c r="R131" s="1418"/>
      <c r="S131" s="1418"/>
      <c r="T131" s="1418"/>
      <c r="U131" s="1431"/>
      <c r="V131" s="291"/>
      <c r="W131" s="292"/>
      <c r="X131" s="292"/>
      <c r="Y131" s="292"/>
      <c r="Z131" s="292"/>
      <c r="AA131" s="292"/>
      <c r="AB131" s="292"/>
      <c r="AC131" s="292"/>
      <c r="AD131" s="292"/>
      <c r="AE131" s="292"/>
      <c r="AF131" s="292"/>
      <c r="AG131" s="292"/>
      <c r="AH131" s="292"/>
      <c r="AI131" s="292"/>
      <c r="AJ131" s="292"/>
      <c r="AK131" s="138"/>
    </row>
    <row r="132" spans="1:37" ht="25" customHeight="1">
      <c r="A132" s="233"/>
      <c r="B132" s="1410"/>
      <c r="C132" s="1410"/>
      <c r="D132" s="1410"/>
      <c r="E132" s="1417"/>
      <c r="F132" s="1418"/>
      <c r="G132" s="1418"/>
      <c r="H132" s="1418"/>
      <c r="I132" s="1431"/>
      <c r="J132" s="1417"/>
      <c r="K132" s="1418"/>
      <c r="L132" s="1418"/>
      <c r="M132" s="1418"/>
      <c r="N132" s="1431"/>
      <c r="O132" s="1417"/>
      <c r="P132" s="1418"/>
      <c r="Q132" s="1418"/>
      <c r="R132" s="1418"/>
      <c r="S132" s="1418"/>
      <c r="T132" s="1418"/>
      <c r="U132" s="1431"/>
      <c r="V132" s="291"/>
      <c r="W132" s="292"/>
      <c r="X132" s="292"/>
      <c r="Y132" s="292"/>
      <c r="Z132" s="292"/>
      <c r="AA132" s="292"/>
      <c r="AB132" s="292"/>
      <c r="AC132" s="292"/>
      <c r="AD132" s="292"/>
      <c r="AE132" s="292"/>
      <c r="AF132" s="292"/>
      <c r="AG132" s="292"/>
      <c r="AH132" s="292"/>
      <c r="AI132" s="292"/>
      <c r="AJ132" s="292"/>
      <c r="AK132" s="138"/>
    </row>
    <row r="133" spans="1:37" ht="25" customHeight="1">
      <c r="A133" s="233"/>
      <c r="B133" s="1410"/>
      <c r="C133" s="1410"/>
      <c r="D133" s="1410"/>
      <c r="E133" s="1417"/>
      <c r="F133" s="1418"/>
      <c r="G133" s="1418"/>
      <c r="H133" s="1418"/>
      <c r="I133" s="1431"/>
      <c r="J133" s="1417"/>
      <c r="K133" s="1418"/>
      <c r="L133" s="1418"/>
      <c r="M133" s="1418"/>
      <c r="N133" s="1431"/>
      <c r="O133" s="1417"/>
      <c r="P133" s="1418"/>
      <c r="Q133" s="1418"/>
      <c r="R133" s="1418"/>
      <c r="S133" s="1418"/>
      <c r="T133" s="1418"/>
      <c r="U133" s="1431"/>
      <c r="V133" s="295"/>
      <c r="W133" s="1034"/>
      <c r="X133" s="1034"/>
      <c r="Y133" s="1034"/>
      <c r="Z133" s="1034"/>
      <c r="AA133" s="1034"/>
      <c r="AB133" s="1034"/>
      <c r="AC133" s="1034"/>
      <c r="AD133" s="1034"/>
      <c r="AE133" s="1034"/>
      <c r="AF133" s="1034"/>
      <c r="AG133" s="1034"/>
      <c r="AH133" s="1034"/>
      <c r="AI133" s="1034"/>
      <c r="AJ133" s="292"/>
      <c r="AK133" s="138"/>
    </row>
    <row r="134" spans="1:37" ht="25" customHeight="1">
      <c r="A134" s="233"/>
      <c r="B134" s="1413"/>
      <c r="C134" s="1413"/>
      <c r="D134" s="1413"/>
      <c r="E134" s="1417"/>
      <c r="F134" s="1418"/>
      <c r="G134" s="1418"/>
      <c r="H134" s="1418"/>
      <c r="I134" s="1431"/>
      <c r="J134" s="1417"/>
      <c r="K134" s="1418"/>
      <c r="L134" s="1418"/>
      <c r="M134" s="1418"/>
      <c r="N134" s="1431"/>
      <c r="O134" s="1417"/>
      <c r="P134" s="1418"/>
      <c r="Q134" s="1418"/>
      <c r="R134" s="1418"/>
      <c r="S134" s="1418"/>
      <c r="T134" s="1418"/>
      <c r="U134" s="1431"/>
      <c r="V134" s="295"/>
      <c r="W134" s="1034"/>
      <c r="X134" s="1034"/>
      <c r="Y134" s="1034"/>
      <c r="Z134" s="1034"/>
      <c r="AA134" s="1034"/>
      <c r="AB134" s="1034"/>
      <c r="AC134" s="1034"/>
      <c r="AD134" s="1034"/>
      <c r="AE134" s="1034"/>
      <c r="AF134" s="1034"/>
      <c r="AG134" s="1034"/>
      <c r="AH134" s="1034"/>
      <c r="AI134" s="1034"/>
      <c r="AJ134" s="292"/>
      <c r="AK134" s="138"/>
    </row>
    <row r="135" spans="1:37" ht="12" customHeight="1">
      <c r="A135" s="233"/>
      <c r="B135" s="371"/>
      <c r="C135" s="371"/>
      <c r="D135" s="371"/>
      <c r="E135" s="371"/>
      <c r="F135" s="371"/>
      <c r="G135" s="371"/>
      <c r="H135" s="371"/>
      <c r="I135" s="371"/>
      <c r="J135" s="371"/>
      <c r="K135" s="371"/>
      <c r="L135" s="371"/>
      <c r="M135" s="371"/>
      <c r="N135" s="371"/>
      <c r="O135" s="371"/>
      <c r="P135" s="371"/>
      <c r="Q135" s="371"/>
      <c r="R135" s="371"/>
      <c r="S135" s="371"/>
      <c r="T135" s="371"/>
      <c r="U135" s="371"/>
      <c r="V135" s="291"/>
      <c r="W135" s="1034"/>
      <c r="X135" s="1034"/>
      <c r="Y135" s="1034"/>
      <c r="Z135" s="1034"/>
      <c r="AA135" s="1034"/>
      <c r="AB135" s="1034"/>
      <c r="AC135" s="1034"/>
      <c r="AD135" s="1034"/>
      <c r="AE135" s="1034"/>
      <c r="AF135" s="1034"/>
      <c r="AG135" s="1034"/>
      <c r="AH135" s="1034"/>
      <c r="AI135" s="1034"/>
      <c r="AJ135" s="292"/>
      <c r="AK135" s="138"/>
    </row>
    <row r="136" spans="1:37" ht="25" customHeight="1">
      <c r="A136" s="233"/>
      <c r="B136" s="270" t="s">
        <v>394</v>
      </c>
      <c r="C136" s="270"/>
      <c r="D136" s="270"/>
      <c r="E136" s="270"/>
      <c r="F136" s="270"/>
      <c r="G136" s="270"/>
      <c r="K136" s="220"/>
      <c r="L136" s="220"/>
      <c r="M136" s="220"/>
      <c r="N136" s="220"/>
      <c r="O136" s="24"/>
      <c r="Q136" s="24"/>
      <c r="R136" s="24"/>
      <c r="S136" s="24"/>
      <c r="T136" s="402"/>
      <c r="U136" s="402"/>
      <c r="V136" s="141"/>
      <c r="W136" s="141"/>
      <c r="X136" s="141"/>
      <c r="Y136" s="141"/>
      <c r="Z136" s="141"/>
      <c r="AA136" s="141"/>
      <c r="AB136" s="141"/>
      <c r="AC136" s="141"/>
      <c r="AD136" s="141"/>
      <c r="AE136" s="141"/>
      <c r="AF136" s="141"/>
      <c r="AG136" s="141"/>
      <c r="AH136" s="141"/>
      <c r="AI136" s="141"/>
      <c r="AJ136" s="141"/>
      <c r="AK136" s="141"/>
    </row>
    <row r="137" spans="1:37" ht="25" customHeight="1">
      <c r="A137" s="233"/>
      <c r="B137" s="1168" t="s">
        <v>137</v>
      </c>
      <c r="C137" s="1168"/>
      <c r="D137" s="1168"/>
      <c r="E137" s="1098" t="s">
        <v>401</v>
      </c>
      <c r="F137" s="1373"/>
      <c r="G137" s="1373"/>
      <c r="H137" s="1373"/>
      <c r="I137" s="1373"/>
      <c r="J137" s="1373"/>
      <c r="K137" s="1373"/>
      <c r="L137" s="1374"/>
      <c r="M137" s="1098" t="s">
        <v>136</v>
      </c>
      <c r="N137" s="1373"/>
      <c r="O137" s="1373"/>
      <c r="P137" s="1373"/>
      <c r="Q137" s="1373"/>
      <c r="R137" s="1373"/>
      <c r="S137" s="1373"/>
      <c r="T137" s="1373"/>
      <c r="U137" s="1374"/>
      <c r="V137" s="141"/>
      <c r="W137" s="141"/>
      <c r="X137" s="141"/>
      <c r="Y137" s="141"/>
      <c r="Z137" s="141"/>
      <c r="AA137" s="141"/>
      <c r="AB137" s="141"/>
      <c r="AC137" s="141"/>
      <c r="AD137" s="141"/>
      <c r="AE137" s="141"/>
      <c r="AF137" s="141"/>
      <c r="AG137" s="141"/>
      <c r="AH137" s="141"/>
      <c r="AI137" s="141"/>
      <c r="AJ137" s="141"/>
      <c r="AK137" s="141"/>
    </row>
    <row r="138" spans="1:37" ht="25" customHeight="1">
      <c r="A138" s="233"/>
      <c r="B138" s="1168" t="s">
        <v>138</v>
      </c>
      <c r="C138" s="1168"/>
      <c r="D138" s="1168"/>
      <c r="E138" s="1414" t="str">
        <f>IF(②算定表!F103="","",②算定表!F103)</f>
        <v/>
      </c>
      <c r="F138" s="1415"/>
      <c r="G138" s="1415"/>
      <c r="H138" s="1415"/>
      <c r="I138" s="1415"/>
      <c r="J138" s="1415"/>
      <c r="K138" s="1415"/>
      <c r="L138" s="1416"/>
      <c r="M138" s="1450" t="str">
        <f>IF(②算定表!R103="","",②算定表!R103)</f>
        <v/>
      </c>
      <c r="N138" s="1451"/>
      <c r="O138" s="1451"/>
      <c r="P138" s="1451"/>
      <c r="Q138" s="1451"/>
      <c r="R138" s="1451"/>
      <c r="S138" s="1452"/>
      <c r="T138" s="1252" t="s">
        <v>145</v>
      </c>
      <c r="U138" s="1242"/>
      <c r="V138" s="141"/>
      <c r="W138" s="141"/>
      <c r="X138" s="141"/>
      <c r="Y138" s="141"/>
      <c r="Z138" s="141"/>
      <c r="AA138" s="141"/>
      <c r="AB138" s="141"/>
      <c r="AC138" s="141"/>
      <c r="AD138" s="141"/>
      <c r="AE138" s="141"/>
      <c r="AF138" s="141"/>
      <c r="AG138" s="141"/>
      <c r="AH138" s="141"/>
      <c r="AI138" s="141"/>
      <c r="AJ138" s="141"/>
      <c r="AK138" s="141"/>
    </row>
    <row r="139" spans="1:37" ht="25" customHeight="1">
      <c r="A139" s="233"/>
      <c r="B139" s="1168" t="s">
        <v>134</v>
      </c>
      <c r="C139" s="1168"/>
      <c r="D139" s="1168"/>
      <c r="E139" s="1384" t="str">
        <f>IF(②算定表!F104="","",②算定表!F104)</f>
        <v/>
      </c>
      <c r="F139" s="1384"/>
      <c r="G139" s="1384"/>
      <c r="H139" s="1384"/>
      <c r="I139" s="1384"/>
      <c r="J139" s="1384"/>
      <c r="K139" s="1384"/>
      <c r="L139" s="1384"/>
      <c r="M139" s="1384" t="str">
        <f>IF(②算定表!R104="","",②算定表!R104)</f>
        <v/>
      </c>
      <c r="N139" s="1384"/>
      <c r="O139" s="1384"/>
      <c r="P139" s="1384"/>
      <c r="Q139" s="1384"/>
      <c r="R139" s="1384"/>
      <c r="S139" s="1384"/>
      <c r="T139" s="1252" t="s">
        <v>145</v>
      </c>
      <c r="U139" s="1242"/>
      <c r="V139" s="141"/>
      <c r="W139" s="141"/>
      <c r="X139" s="141"/>
      <c r="Y139" s="141"/>
      <c r="Z139" s="141"/>
      <c r="AA139" s="141"/>
      <c r="AB139" s="141"/>
      <c r="AC139" s="141"/>
      <c r="AD139" s="141"/>
      <c r="AE139" s="141"/>
      <c r="AF139" s="141"/>
      <c r="AG139" s="141"/>
      <c r="AH139" s="141"/>
      <c r="AI139" s="141"/>
      <c r="AJ139" s="141"/>
      <c r="AK139" s="141"/>
    </row>
    <row r="140" spans="1:37" ht="13" customHeight="1">
      <c r="A140" s="233"/>
      <c r="B140" s="402"/>
      <c r="C140" s="402"/>
      <c r="D140" s="402"/>
      <c r="E140" s="402"/>
      <c r="F140" s="402"/>
      <c r="G140" s="402"/>
      <c r="H140" s="402"/>
      <c r="I140" s="402"/>
      <c r="J140" s="402"/>
      <c r="K140" s="402"/>
      <c r="L140" s="402"/>
      <c r="M140" s="402"/>
      <c r="N140" s="402"/>
      <c r="O140" s="402"/>
      <c r="P140" s="402"/>
      <c r="Q140" s="402"/>
      <c r="R140" s="402"/>
      <c r="S140" s="402"/>
      <c r="T140" s="390"/>
      <c r="U140" s="390"/>
      <c r="V140" s="141"/>
      <c r="W140" s="141"/>
      <c r="X140" s="141"/>
      <c r="Y140" s="141"/>
      <c r="Z140" s="141"/>
      <c r="AA140" s="141"/>
      <c r="AB140" s="141"/>
      <c r="AC140" s="141"/>
      <c r="AD140" s="141"/>
      <c r="AE140" s="141"/>
      <c r="AF140" s="141"/>
      <c r="AG140" s="141"/>
      <c r="AH140" s="141"/>
      <c r="AI140" s="141"/>
      <c r="AJ140" s="141"/>
      <c r="AK140" s="141"/>
    </row>
    <row r="141" spans="1:37" ht="25" customHeight="1">
      <c r="A141" s="233"/>
      <c r="B141" s="220" t="s">
        <v>395</v>
      </c>
      <c r="C141" s="220"/>
      <c r="D141" s="220"/>
      <c r="E141" s="220"/>
      <c r="F141" s="220"/>
      <c r="G141" s="220"/>
      <c r="H141" s="220"/>
      <c r="I141" s="220"/>
      <c r="J141" s="220"/>
      <c r="K141" s="220"/>
      <c r="L141" s="220"/>
      <c r="M141" s="220"/>
      <c r="N141" s="220"/>
      <c r="O141" s="24"/>
      <c r="Q141" s="24"/>
      <c r="R141" s="24"/>
      <c r="S141" s="24"/>
      <c r="T141" s="402"/>
      <c r="U141" s="402"/>
      <c r="V141" s="141"/>
      <c r="W141" s="141"/>
      <c r="X141" s="141"/>
      <c r="Y141" s="141"/>
      <c r="Z141" s="141"/>
      <c r="AA141" s="141"/>
      <c r="AB141" s="141"/>
      <c r="AC141" s="141"/>
      <c r="AD141" s="141"/>
      <c r="AE141" s="141"/>
      <c r="AF141" s="141"/>
      <c r="AG141" s="141"/>
      <c r="AH141" s="141"/>
      <c r="AI141" s="141"/>
      <c r="AJ141" s="141"/>
      <c r="AK141" s="141"/>
    </row>
    <row r="142" spans="1:37" ht="25" customHeight="1">
      <c r="A142" s="233"/>
      <c r="B142" s="270"/>
      <c r="C142" s="270" t="s">
        <v>127</v>
      </c>
      <c r="D142" s="398"/>
      <c r="E142" s="401">
        <v>2</v>
      </c>
      <c r="F142" s="270" t="s">
        <v>141</v>
      </c>
      <c r="G142" s="270"/>
      <c r="H142" s="223" t="s">
        <v>284</v>
      </c>
      <c r="I142" s="272">
        <f>基本入力!M84</f>
        <v>9</v>
      </c>
      <c r="J142" s="223" t="s">
        <v>135</v>
      </c>
      <c r="K142" s="220"/>
      <c r="L142" s="220"/>
      <c r="M142" s="220"/>
      <c r="N142" s="220"/>
      <c r="O142" s="24"/>
      <c r="Q142" s="24"/>
      <c r="R142" s="24"/>
      <c r="S142" s="24"/>
      <c r="T142" s="402"/>
      <c r="U142" s="402"/>
      <c r="V142" s="141"/>
      <c r="W142" s="141"/>
      <c r="X142" s="141"/>
      <c r="Y142" s="141"/>
      <c r="Z142" s="141"/>
      <c r="AA142" s="141"/>
      <c r="AB142" s="141"/>
      <c r="AC142" s="141"/>
      <c r="AD142" s="141"/>
      <c r="AE142" s="141"/>
      <c r="AF142" s="141"/>
      <c r="AG142" s="141"/>
      <c r="AH142" s="141"/>
      <c r="AI142" s="141"/>
      <c r="AJ142" s="141"/>
      <c r="AK142" s="141"/>
    </row>
    <row r="143" spans="1:37" ht="25" customHeight="1">
      <c r="A143" s="233"/>
      <c r="B143" s="1098" t="s">
        <v>130</v>
      </c>
      <c r="C143" s="1373"/>
      <c r="D143" s="1373"/>
      <c r="E143" s="1373"/>
      <c r="F143" s="1373"/>
      <c r="G143" s="1373"/>
      <c r="H143" s="1373"/>
      <c r="I143" s="1373"/>
      <c r="J143" s="1373"/>
      <c r="K143" s="1448" t="s">
        <v>133</v>
      </c>
      <c r="L143" s="1449"/>
      <c r="M143" s="1098" t="s">
        <v>136</v>
      </c>
      <c r="N143" s="1373"/>
      <c r="O143" s="1373"/>
      <c r="P143" s="1373"/>
      <c r="Q143" s="1373"/>
      <c r="R143" s="1373"/>
      <c r="S143" s="1373"/>
      <c r="T143" s="1373"/>
      <c r="U143" s="1374"/>
      <c r="V143" s="141"/>
      <c r="W143" s="141"/>
      <c r="X143" s="141"/>
      <c r="Y143" s="141"/>
      <c r="Z143" s="141"/>
      <c r="AA143" s="141"/>
      <c r="AB143" s="141"/>
      <c r="AC143" s="141"/>
      <c r="AD143" s="141"/>
      <c r="AE143" s="141"/>
      <c r="AF143" s="141"/>
      <c r="AG143" s="141"/>
      <c r="AH143" s="141"/>
      <c r="AI143" s="141"/>
      <c r="AJ143" s="141"/>
      <c r="AK143" s="141"/>
    </row>
    <row r="144" spans="1:37" ht="25" customHeight="1">
      <c r="A144" s="233"/>
      <c r="B144" s="1380" t="str">
        <f>IF(①算定表!B96="","",①算定表!B96)</f>
        <v>電気</v>
      </c>
      <c r="C144" s="1380"/>
      <c r="D144" s="1424" t="s">
        <v>434</v>
      </c>
      <c r="E144" s="1380"/>
      <c r="F144" s="1380"/>
      <c r="G144" s="1380"/>
      <c r="H144" s="1380"/>
      <c r="I144" s="1380"/>
      <c r="J144" s="1380"/>
      <c r="K144" s="1447" t="str">
        <f>IF(②算定表!H96="","",②算定表!H96)</f>
        <v/>
      </c>
      <c r="L144" s="1424"/>
      <c r="M144" s="1381" t="str">
        <f>IF(②算定表!R96="","",②算定表!R96)</f>
        <v/>
      </c>
      <c r="N144" s="1381"/>
      <c r="O144" s="1381"/>
      <c r="P144" s="1381"/>
      <c r="Q144" s="1381"/>
      <c r="R144" s="1381"/>
      <c r="S144" s="1382"/>
      <c r="T144" s="1252" t="s">
        <v>145</v>
      </c>
      <c r="U144" s="1242"/>
      <c r="V144" s="141"/>
      <c r="W144" s="141"/>
      <c r="X144" s="141"/>
      <c r="Y144" s="141"/>
      <c r="Z144" s="141"/>
      <c r="AA144" s="141"/>
      <c r="AB144" s="141"/>
      <c r="AC144" s="141"/>
      <c r="AD144" s="141"/>
      <c r="AE144" s="141"/>
      <c r="AF144" s="141"/>
      <c r="AG144" s="141"/>
      <c r="AH144" s="141"/>
      <c r="AI144" s="141"/>
      <c r="AJ144" s="141"/>
      <c r="AK144" s="141"/>
    </row>
    <row r="145" spans="1:37" ht="25" customHeight="1">
      <c r="A145" s="233"/>
      <c r="B145" s="1380"/>
      <c r="C145" s="1380"/>
      <c r="D145" s="1424" t="s">
        <v>435</v>
      </c>
      <c r="E145" s="1380"/>
      <c r="F145" s="1380"/>
      <c r="G145" s="1380"/>
      <c r="H145" s="1380"/>
      <c r="I145" s="1380"/>
      <c r="J145" s="1380"/>
      <c r="K145" s="1447" t="str">
        <f>IF(②算定表!H97="","",②算定表!H97)</f>
        <v/>
      </c>
      <c r="L145" s="1424"/>
      <c r="M145" s="1381" t="str">
        <f>IF(②算定表!R97="","",②算定表!R97)</f>
        <v/>
      </c>
      <c r="N145" s="1381"/>
      <c r="O145" s="1381"/>
      <c r="P145" s="1381"/>
      <c r="Q145" s="1381"/>
      <c r="R145" s="1381"/>
      <c r="S145" s="1382"/>
      <c r="T145" s="1252" t="s">
        <v>145</v>
      </c>
      <c r="U145" s="1242"/>
      <c r="V145" s="141"/>
      <c r="W145" s="141"/>
      <c r="X145" s="141"/>
      <c r="Y145" s="141"/>
      <c r="Z145" s="141"/>
      <c r="AA145" s="141"/>
      <c r="AB145" s="141"/>
      <c r="AC145" s="141"/>
      <c r="AD145" s="141"/>
      <c r="AE145" s="141"/>
      <c r="AF145" s="141"/>
      <c r="AG145" s="141"/>
      <c r="AH145" s="141"/>
      <c r="AI145" s="141"/>
      <c r="AJ145" s="141"/>
      <c r="AK145" s="141"/>
    </row>
    <row r="146" spans="1:37" ht="25" customHeight="1">
      <c r="A146" s="233"/>
      <c r="B146" s="1380"/>
      <c r="C146" s="1380"/>
      <c r="D146" s="1424" t="s">
        <v>436</v>
      </c>
      <c r="E146" s="1380"/>
      <c r="F146" s="1380"/>
      <c r="G146" s="1380"/>
      <c r="H146" s="1380"/>
      <c r="I146" s="1380"/>
      <c r="J146" s="1380"/>
      <c r="K146" s="1447" t="str">
        <f>IF(②算定表!H98="","",②算定表!H98)</f>
        <v/>
      </c>
      <c r="L146" s="1424"/>
      <c r="M146" s="1381" t="str">
        <f>IF(②算定表!R98="","",②算定表!R98)</f>
        <v/>
      </c>
      <c r="N146" s="1381"/>
      <c r="O146" s="1381"/>
      <c r="P146" s="1381"/>
      <c r="Q146" s="1381"/>
      <c r="R146" s="1381"/>
      <c r="S146" s="1382"/>
      <c r="T146" s="1252" t="s">
        <v>145</v>
      </c>
      <c r="U146" s="1242"/>
      <c r="V146" s="141"/>
      <c r="W146" s="141"/>
      <c r="X146" s="141"/>
      <c r="Y146" s="141"/>
      <c r="Z146" s="141"/>
      <c r="AA146" s="141"/>
      <c r="AB146" s="141"/>
      <c r="AC146" s="141"/>
      <c r="AD146" s="141"/>
      <c r="AE146" s="141"/>
      <c r="AF146" s="141"/>
      <c r="AG146" s="141"/>
      <c r="AH146" s="141"/>
      <c r="AI146" s="141"/>
      <c r="AJ146" s="141"/>
      <c r="AK146" s="141"/>
    </row>
    <row r="147" spans="1:37" ht="25" customHeight="1">
      <c r="A147" s="233"/>
      <c r="B147" s="1380" t="str">
        <f>IF(①算定表!B99="","",①算定表!B99)</f>
        <v>熱</v>
      </c>
      <c r="C147" s="1380"/>
      <c r="D147" s="1424" t="s">
        <v>437</v>
      </c>
      <c r="E147" s="1380"/>
      <c r="F147" s="1380"/>
      <c r="G147" s="1380"/>
      <c r="H147" s="1380"/>
      <c r="I147" s="1380"/>
      <c r="J147" s="1380"/>
      <c r="K147" s="1447" t="str">
        <f>IF(②算定表!H99="","",②算定表!H99)</f>
        <v/>
      </c>
      <c r="L147" s="1424"/>
      <c r="M147" s="1381" t="str">
        <f>IF(②算定表!R99="","",②算定表!R99)</f>
        <v/>
      </c>
      <c r="N147" s="1381"/>
      <c r="O147" s="1381"/>
      <c r="P147" s="1381"/>
      <c r="Q147" s="1381"/>
      <c r="R147" s="1381"/>
      <c r="S147" s="1382"/>
      <c r="T147" s="1252" t="s">
        <v>410</v>
      </c>
      <c r="U147" s="1242"/>
      <c r="V147" s="141"/>
      <c r="W147" s="141"/>
      <c r="X147" s="141"/>
      <c r="Y147" s="141"/>
      <c r="Z147" s="141"/>
      <c r="AA147" s="141"/>
      <c r="AB147" s="141"/>
      <c r="AC147" s="141"/>
      <c r="AD147" s="141"/>
      <c r="AE147" s="141"/>
      <c r="AF147" s="141"/>
      <c r="AG147" s="141"/>
      <c r="AH147" s="141"/>
      <c r="AI147" s="141"/>
      <c r="AJ147" s="141"/>
      <c r="AK147" s="141"/>
    </row>
    <row r="148" spans="1:37" ht="25" customHeight="1">
      <c r="A148" s="233"/>
      <c r="B148" s="1380" t="str">
        <f>IF(①算定表!B100="","",①算定表!B100)</f>
        <v>その他</v>
      </c>
      <c r="C148" s="1380"/>
      <c r="D148" s="1424" t="s">
        <v>438</v>
      </c>
      <c r="E148" s="1380"/>
      <c r="F148" s="1380"/>
      <c r="G148" s="1380"/>
      <c r="H148" s="1380"/>
      <c r="I148" s="1380"/>
      <c r="J148" s="1380"/>
      <c r="K148" s="1447" t="str">
        <f>IF(②算定表!H100="","",②算定表!H100)</f>
        <v/>
      </c>
      <c r="L148" s="1424"/>
      <c r="M148" s="1381" t="str">
        <f>IF(②算定表!R100="","",②算定表!R100)</f>
        <v/>
      </c>
      <c r="N148" s="1381"/>
      <c r="O148" s="1381"/>
      <c r="P148" s="1381"/>
      <c r="Q148" s="1381"/>
      <c r="R148" s="1381"/>
      <c r="S148" s="1382"/>
      <c r="T148" s="1252" t="s">
        <v>145</v>
      </c>
      <c r="U148" s="1242"/>
      <c r="V148" s="141"/>
      <c r="W148" s="141"/>
      <c r="X148" s="141"/>
      <c r="Y148" s="141"/>
      <c r="Z148" s="141"/>
      <c r="AA148" s="141"/>
      <c r="AB148" s="141"/>
      <c r="AC148" s="141"/>
      <c r="AD148" s="141"/>
      <c r="AE148" s="141"/>
      <c r="AF148" s="141"/>
      <c r="AG148" s="141"/>
      <c r="AH148" s="141"/>
      <c r="AI148" s="141"/>
      <c r="AJ148" s="141"/>
      <c r="AK148" s="141"/>
    </row>
    <row r="149" spans="1:37" ht="13" customHeight="1">
      <c r="A149" s="233"/>
      <c r="B149" s="220"/>
      <c r="C149" s="220"/>
      <c r="D149" s="220"/>
      <c r="E149" s="220"/>
      <c r="F149" s="220"/>
      <c r="G149" s="220"/>
      <c r="H149" s="220"/>
      <c r="I149" s="220"/>
      <c r="J149" s="220"/>
      <c r="K149" s="220"/>
      <c r="L149" s="220"/>
      <c r="M149" s="220"/>
      <c r="N149" s="220"/>
      <c r="O149" s="24"/>
      <c r="P149" s="274"/>
      <c r="Q149" s="24"/>
      <c r="R149" s="24"/>
      <c r="S149" s="24"/>
      <c r="T149" s="402"/>
      <c r="U149" s="402"/>
      <c r="V149" s="141"/>
      <c r="W149" s="141"/>
      <c r="X149" s="141"/>
      <c r="Y149" s="141"/>
      <c r="Z149" s="141"/>
      <c r="AA149" s="141"/>
      <c r="AB149" s="141"/>
      <c r="AC149" s="141"/>
      <c r="AD149" s="141"/>
      <c r="AE149" s="141"/>
      <c r="AF149" s="141"/>
      <c r="AG149" s="141"/>
      <c r="AH149" s="141"/>
      <c r="AI149" s="141"/>
      <c r="AJ149" s="141"/>
      <c r="AK149" s="141"/>
    </row>
    <row r="150" spans="1:37" ht="25" customHeight="1">
      <c r="A150" s="233"/>
      <c r="B150" s="220" t="s">
        <v>396</v>
      </c>
      <c r="C150" s="402"/>
      <c r="D150" s="402"/>
      <c r="E150" s="402"/>
      <c r="F150" s="402"/>
      <c r="G150" s="402"/>
      <c r="H150" s="402"/>
      <c r="I150" s="402"/>
      <c r="J150" s="402"/>
      <c r="K150" s="402"/>
      <c r="L150" s="402"/>
      <c r="M150" s="402"/>
      <c r="N150" s="402"/>
      <c r="O150" s="402"/>
      <c r="P150" s="402"/>
      <c r="Q150" s="402"/>
      <c r="R150" s="402"/>
      <c r="S150" s="402"/>
      <c r="T150" s="390"/>
      <c r="U150" s="390"/>
      <c r="V150" s="141"/>
      <c r="W150" s="141"/>
      <c r="X150" s="141"/>
      <c r="Y150" s="141"/>
      <c r="Z150" s="141"/>
      <c r="AA150" s="141"/>
      <c r="AB150" s="141"/>
      <c r="AC150" s="141"/>
      <c r="AD150" s="141"/>
      <c r="AE150" s="141"/>
      <c r="AF150" s="141"/>
      <c r="AG150" s="141"/>
      <c r="AH150" s="141"/>
      <c r="AI150" s="141"/>
      <c r="AJ150" s="141"/>
      <c r="AK150" s="141"/>
    </row>
    <row r="151" spans="1:37" ht="25" customHeight="1">
      <c r="A151" s="233"/>
      <c r="B151" s="1382">
        <f>IF(AND(②算定表!K109="",②算定表!K110="",②算定表!L114=""),"",SUM(②算定表!K109,②算定表!K110,②算定表!L114))</f>
        <v>0</v>
      </c>
      <c r="C151" s="1396"/>
      <c r="D151" s="1396"/>
      <c r="E151" s="1396"/>
      <c r="F151" s="1396"/>
      <c r="G151" s="1252" t="s">
        <v>145</v>
      </c>
      <c r="H151" s="1242"/>
      <c r="I151" s="1423"/>
      <c r="J151" s="1423"/>
      <c r="K151" s="1423"/>
      <c r="L151" s="1423"/>
      <c r="M151" s="1132"/>
      <c r="N151" s="1132"/>
      <c r="O151" s="402"/>
      <c r="P151" s="402"/>
      <c r="Q151" s="402"/>
      <c r="R151" s="402"/>
      <c r="S151" s="402"/>
      <c r="T151" s="390"/>
      <c r="U151" s="390"/>
      <c r="V151" s="141"/>
      <c r="W151" s="141"/>
      <c r="X151" s="141"/>
      <c r="Y151" s="141"/>
      <c r="Z151" s="141"/>
      <c r="AA151" s="141"/>
      <c r="AB151" s="141"/>
      <c r="AC151" s="141"/>
      <c r="AD151" s="141"/>
      <c r="AE151" s="141"/>
      <c r="AF151" s="141"/>
      <c r="AG151" s="141"/>
      <c r="AH151" s="141"/>
      <c r="AI151" s="141"/>
      <c r="AJ151" s="141"/>
      <c r="AK151" s="141"/>
    </row>
    <row r="152" spans="1:37" ht="12.65" customHeight="1">
      <c r="A152" s="233"/>
      <c r="B152" s="402"/>
      <c r="C152" s="402"/>
      <c r="D152" s="402"/>
      <c r="E152" s="402"/>
      <c r="F152" s="402"/>
      <c r="G152" s="402"/>
      <c r="H152" s="402"/>
      <c r="I152" s="402"/>
      <c r="J152" s="402"/>
      <c r="K152" s="390"/>
      <c r="L152" s="390"/>
      <c r="M152" s="402"/>
      <c r="N152" s="402"/>
      <c r="O152" s="402"/>
      <c r="P152" s="402"/>
      <c r="Q152" s="402"/>
      <c r="R152" s="402"/>
      <c r="S152" s="402"/>
      <c r="T152" s="390"/>
      <c r="U152" s="390"/>
      <c r="V152" s="141"/>
      <c r="W152" s="141"/>
      <c r="X152" s="141"/>
      <c r="Y152" s="141"/>
      <c r="Z152" s="141"/>
      <c r="AA152" s="141"/>
      <c r="AB152" s="141"/>
      <c r="AC152" s="141"/>
      <c r="AD152" s="141"/>
      <c r="AE152" s="141"/>
      <c r="AF152" s="141"/>
      <c r="AG152" s="141"/>
      <c r="AH152" s="141"/>
      <c r="AI152" s="141"/>
      <c r="AJ152" s="141"/>
      <c r="AK152" s="141"/>
    </row>
    <row r="153" spans="1:37" ht="25" customHeight="1">
      <c r="A153" s="233"/>
      <c r="B153" s="372" t="s">
        <v>397</v>
      </c>
      <c r="C153" s="373"/>
      <c r="D153" s="373"/>
      <c r="E153" s="373"/>
      <c r="F153" s="373"/>
      <c r="G153" s="390"/>
      <c r="H153" s="390"/>
      <c r="I153" s="402"/>
      <c r="J153" s="402"/>
      <c r="K153" s="402"/>
      <c r="L153" s="402"/>
      <c r="M153" s="390"/>
      <c r="N153" s="390"/>
      <c r="O153" s="402"/>
      <c r="P153" s="402"/>
      <c r="Q153" s="402"/>
      <c r="R153" s="402"/>
      <c r="S153" s="402"/>
      <c r="T153" s="390"/>
      <c r="U153" s="390"/>
      <c r="V153" s="141"/>
      <c r="W153" s="293" t="s">
        <v>482</v>
      </c>
      <c r="X153" s="141"/>
      <c r="Y153" s="141"/>
      <c r="Z153" s="141"/>
      <c r="AA153" s="141"/>
      <c r="AB153" s="141"/>
      <c r="AC153" s="141"/>
      <c r="AD153" s="141"/>
      <c r="AE153" s="141"/>
      <c r="AF153" s="141"/>
      <c r="AG153" s="141"/>
      <c r="AH153" s="141"/>
      <c r="AI153" s="141"/>
      <c r="AJ153" s="141"/>
      <c r="AK153" s="141"/>
    </row>
    <row r="154" spans="1:37" ht="25" customHeight="1">
      <c r="A154" s="233"/>
      <c r="B154" s="1417"/>
      <c r="C154" s="1418"/>
      <c r="D154" s="1418"/>
      <c r="E154" s="1418"/>
      <c r="F154" s="1418"/>
      <c r="G154" s="1252" t="s">
        <v>398</v>
      </c>
      <c r="H154" s="1242"/>
      <c r="I154" s="402"/>
      <c r="J154" s="402"/>
      <c r="K154" s="402"/>
      <c r="L154" s="402"/>
      <c r="M154" s="390"/>
      <c r="N154" s="390"/>
      <c r="O154" s="402"/>
      <c r="P154" s="402"/>
      <c r="Q154" s="402"/>
      <c r="R154" s="402"/>
      <c r="S154" s="402"/>
      <c r="T154" s="390"/>
      <c r="U154" s="390"/>
      <c r="V154" s="141"/>
      <c r="W154" s="141"/>
      <c r="X154" s="141"/>
      <c r="Y154" s="141"/>
      <c r="Z154" s="141"/>
      <c r="AA154" s="141"/>
      <c r="AB154" s="141"/>
      <c r="AC154" s="141"/>
      <c r="AD154" s="141"/>
      <c r="AE154" s="141"/>
      <c r="AF154" s="141"/>
      <c r="AG154" s="141"/>
      <c r="AH154" s="141"/>
      <c r="AI154" s="141"/>
      <c r="AJ154" s="141"/>
      <c r="AK154" s="141"/>
    </row>
    <row r="155" spans="1:37" ht="25" customHeight="1">
      <c r="A155" s="233"/>
      <c r="B155" s="377"/>
      <c r="C155" s="377"/>
      <c r="D155" s="377"/>
      <c r="E155" s="377"/>
      <c r="F155" s="377"/>
      <c r="G155" s="378"/>
      <c r="H155" s="378"/>
      <c r="I155" s="378"/>
      <c r="J155" s="378"/>
      <c r="K155" s="378"/>
      <c r="L155" s="378"/>
      <c r="M155" s="390"/>
      <c r="N155" s="390"/>
      <c r="O155" s="402"/>
      <c r="P155" s="402"/>
      <c r="Q155" s="402"/>
      <c r="R155" s="402"/>
      <c r="S155" s="402"/>
      <c r="T155" s="390"/>
      <c r="U155" s="390"/>
      <c r="V155" s="141"/>
      <c r="W155" s="141"/>
      <c r="X155" s="141"/>
      <c r="Y155" s="141"/>
      <c r="Z155" s="141"/>
      <c r="AA155" s="141"/>
      <c r="AB155" s="141"/>
      <c r="AC155" s="141"/>
      <c r="AD155" s="141"/>
      <c r="AE155" s="141"/>
      <c r="AF155" s="141"/>
      <c r="AG155" s="141"/>
      <c r="AH155" s="141"/>
      <c r="AI155" s="141"/>
      <c r="AJ155" s="141"/>
      <c r="AK155" s="141"/>
    </row>
    <row r="156" spans="1:37" ht="25" customHeight="1">
      <c r="A156" s="233"/>
      <c r="B156" s="233"/>
      <c r="C156" s="233"/>
      <c r="D156" s="233"/>
      <c r="E156" s="233"/>
      <c r="F156" s="233"/>
      <c r="G156" s="233"/>
      <c r="H156" s="233"/>
      <c r="I156" s="233"/>
      <c r="J156" s="233"/>
      <c r="K156" s="233"/>
      <c r="L156" s="233"/>
      <c r="M156" s="233"/>
      <c r="N156" s="233"/>
      <c r="O156" s="233"/>
      <c r="P156" s="233"/>
      <c r="Q156" s="233"/>
      <c r="R156" s="233"/>
      <c r="S156" s="233"/>
      <c r="T156" s="233"/>
      <c r="U156" s="233"/>
      <c r="V156" s="141"/>
      <c r="W156" s="141"/>
      <c r="X156" s="141"/>
      <c r="Y156" s="141"/>
      <c r="Z156" s="141"/>
      <c r="AA156" s="141"/>
      <c r="AB156" s="141"/>
      <c r="AC156" s="141"/>
      <c r="AD156" s="141"/>
      <c r="AE156" s="141"/>
      <c r="AF156" s="141"/>
      <c r="AG156" s="141"/>
      <c r="AH156" s="141"/>
      <c r="AI156" s="141"/>
      <c r="AJ156" s="141"/>
      <c r="AK156" s="141"/>
    </row>
    <row r="157" spans="1:37" ht="25" customHeight="1">
      <c r="A157" s="233"/>
      <c r="B157" s="223" t="s">
        <v>147</v>
      </c>
      <c r="C157" s="377"/>
      <c r="D157" s="377"/>
      <c r="E157" s="377"/>
      <c r="F157" s="377"/>
      <c r="G157" s="390"/>
      <c r="H157" s="390"/>
      <c r="I157" s="402"/>
      <c r="J157" s="402"/>
      <c r="K157" s="402"/>
      <c r="L157" s="402"/>
      <c r="M157" s="390"/>
      <c r="N157" s="390"/>
      <c r="O157" s="402"/>
      <c r="P157" s="402"/>
      <c r="Q157" s="402"/>
      <c r="R157" s="402"/>
      <c r="S157" s="402"/>
      <c r="T157" s="390"/>
      <c r="U157" s="390"/>
      <c r="V157" s="141"/>
      <c r="W157" s="141"/>
      <c r="X157" s="141"/>
      <c r="Y157" s="141"/>
      <c r="Z157" s="141"/>
      <c r="AA157" s="141"/>
      <c r="AB157" s="141"/>
      <c r="AC157" s="141"/>
      <c r="AD157" s="141"/>
      <c r="AE157" s="141"/>
      <c r="AF157" s="141"/>
      <c r="AG157" s="141"/>
      <c r="AH157" s="141"/>
      <c r="AI157" s="141"/>
      <c r="AJ157" s="141"/>
      <c r="AK157" s="141"/>
    </row>
    <row r="158" spans="1:37" ht="25" customHeight="1">
      <c r="A158" s="233"/>
      <c r="B158" s="402"/>
      <c r="C158" s="402"/>
      <c r="D158" s="402"/>
      <c r="E158" s="402"/>
      <c r="F158" s="402"/>
      <c r="G158" s="402"/>
      <c r="H158" s="402"/>
      <c r="I158" s="402"/>
      <c r="J158" s="402"/>
      <c r="K158" s="390"/>
      <c r="L158" s="390"/>
      <c r="M158" s="402"/>
      <c r="N158" s="402"/>
      <c r="O158" s="402"/>
      <c r="P158" s="402"/>
      <c r="Q158" s="402"/>
      <c r="R158" s="402"/>
      <c r="S158" s="402"/>
      <c r="T158" s="390"/>
      <c r="U158" s="390"/>
      <c r="V158" s="141"/>
      <c r="W158" s="141"/>
      <c r="X158" s="141"/>
      <c r="Y158" s="141"/>
      <c r="Z158" s="141"/>
      <c r="AA158" s="141"/>
      <c r="AB158" s="141"/>
      <c r="AC158" s="141"/>
      <c r="AD158" s="141"/>
      <c r="AE158" s="141"/>
      <c r="AF158" s="141"/>
      <c r="AG158" s="141"/>
      <c r="AH158" s="141"/>
      <c r="AI158" s="141"/>
      <c r="AJ158" s="141"/>
      <c r="AK158" s="141"/>
    </row>
    <row r="159" spans="1:37" ht="25" customHeight="1">
      <c r="A159" s="233"/>
      <c r="B159" s="220" t="s">
        <v>399</v>
      </c>
      <c r="C159" s="220"/>
      <c r="D159" s="220"/>
      <c r="E159" s="220"/>
      <c r="F159" s="220"/>
      <c r="G159" s="220"/>
      <c r="H159" s="220"/>
      <c r="I159" s="220"/>
      <c r="J159" s="220"/>
      <c r="K159" s="220"/>
      <c r="L159" s="220"/>
      <c r="M159" s="220"/>
      <c r="N159" s="220"/>
      <c r="O159" s="24"/>
      <c r="Q159" s="24"/>
      <c r="R159" s="24"/>
      <c r="S159" s="24"/>
      <c r="T159" s="402"/>
      <c r="U159" s="402"/>
      <c r="V159" s="141"/>
      <c r="W159" s="141"/>
      <c r="X159" s="141"/>
      <c r="Y159" s="141"/>
      <c r="Z159" s="141"/>
      <c r="AA159" s="141"/>
      <c r="AB159" s="141"/>
      <c r="AC159" s="141"/>
      <c r="AD159" s="141"/>
      <c r="AE159" s="141"/>
      <c r="AF159" s="141"/>
      <c r="AG159" s="141"/>
      <c r="AH159" s="141"/>
      <c r="AI159" s="141"/>
      <c r="AJ159" s="141"/>
      <c r="AK159" s="141"/>
    </row>
    <row r="160" spans="1:37" ht="25" customHeight="1">
      <c r="A160" s="233"/>
      <c r="B160" s="1387"/>
      <c r="C160" s="1388"/>
      <c r="D160" s="1388"/>
      <c r="E160" s="1388"/>
      <c r="F160" s="1388"/>
      <c r="G160" s="1388"/>
      <c r="H160" s="1388"/>
      <c r="I160" s="1388"/>
      <c r="J160" s="1388"/>
      <c r="K160" s="1388"/>
      <c r="L160" s="1388"/>
      <c r="M160" s="1388"/>
      <c r="N160" s="1388"/>
      <c r="O160" s="1388"/>
      <c r="P160" s="1388"/>
      <c r="Q160" s="1388"/>
      <c r="R160" s="1388"/>
      <c r="S160" s="1388"/>
      <c r="T160" s="1388"/>
      <c r="U160" s="1389"/>
      <c r="V160" s="141"/>
      <c r="W160" s="293" t="s">
        <v>469</v>
      </c>
      <c r="X160" s="141"/>
      <c r="Y160" s="141"/>
      <c r="Z160" s="141"/>
      <c r="AA160" s="141"/>
      <c r="AB160" s="141"/>
      <c r="AC160" s="141"/>
      <c r="AD160" s="141"/>
      <c r="AE160" s="141"/>
      <c r="AF160" s="141"/>
      <c r="AG160" s="141"/>
      <c r="AH160" s="141"/>
      <c r="AI160" s="141"/>
      <c r="AJ160" s="141"/>
      <c r="AK160" s="141"/>
    </row>
    <row r="161" spans="1:37" ht="25" customHeight="1">
      <c r="A161" s="233"/>
      <c r="B161" s="1390"/>
      <c r="C161" s="1391"/>
      <c r="D161" s="1391"/>
      <c r="E161" s="1391"/>
      <c r="F161" s="1391"/>
      <c r="G161" s="1391"/>
      <c r="H161" s="1391"/>
      <c r="I161" s="1391"/>
      <c r="J161" s="1391"/>
      <c r="K161" s="1391"/>
      <c r="L161" s="1391"/>
      <c r="M161" s="1391"/>
      <c r="N161" s="1391"/>
      <c r="O161" s="1391"/>
      <c r="P161" s="1391"/>
      <c r="Q161" s="1391"/>
      <c r="R161" s="1391"/>
      <c r="S161" s="1391"/>
      <c r="T161" s="1391"/>
      <c r="U161" s="1392"/>
      <c r="V161" s="141"/>
      <c r="W161" s="141"/>
      <c r="X161" s="141"/>
      <c r="Y161" s="141"/>
      <c r="Z161" s="141"/>
      <c r="AA161" s="141"/>
      <c r="AB161" s="141"/>
      <c r="AC161" s="141"/>
      <c r="AD161" s="141"/>
      <c r="AE161" s="141"/>
      <c r="AF161" s="141"/>
      <c r="AG161" s="141"/>
      <c r="AH161" s="141"/>
      <c r="AI161" s="141"/>
      <c r="AJ161" s="141"/>
      <c r="AK161" s="141"/>
    </row>
    <row r="162" spans="1:37" ht="25" customHeight="1">
      <c r="A162" s="233"/>
      <c r="B162" s="1390"/>
      <c r="C162" s="1391"/>
      <c r="D162" s="1391"/>
      <c r="E162" s="1391"/>
      <c r="F162" s="1391"/>
      <c r="G162" s="1391"/>
      <c r="H162" s="1391"/>
      <c r="I162" s="1391"/>
      <c r="J162" s="1391"/>
      <c r="K162" s="1391"/>
      <c r="L162" s="1391"/>
      <c r="M162" s="1391"/>
      <c r="N162" s="1391"/>
      <c r="O162" s="1391"/>
      <c r="P162" s="1391"/>
      <c r="Q162" s="1391"/>
      <c r="R162" s="1391"/>
      <c r="S162" s="1391"/>
      <c r="T162" s="1391"/>
      <c r="U162" s="1392"/>
      <c r="V162" s="141"/>
      <c r="W162" s="141"/>
      <c r="X162" s="141"/>
      <c r="Y162" s="141"/>
      <c r="Z162" s="141"/>
      <c r="AA162" s="141"/>
      <c r="AB162" s="141"/>
      <c r="AC162" s="141"/>
      <c r="AD162" s="141"/>
      <c r="AE162" s="141"/>
      <c r="AF162" s="141"/>
      <c r="AG162" s="141"/>
      <c r="AH162" s="141"/>
      <c r="AI162" s="141"/>
      <c r="AJ162" s="141"/>
      <c r="AK162" s="141"/>
    </row>
    <row r="163" spans="1:37" ht="25" customHeight="1">
      <c r="A163" s="233"/>
      <c r="B163" s="1390"/>
      <c r="C163" s="1391"/>
      <c r="D163" s="1391"/>
      <c r="E163" s="1391"/>
      <c r="F163" s="1391"/>
      <c r="G163" s="1391"/>
      <c r="H163" s="1391"/>
      <c r="I163" s="1391"/>
      <c r="J163" s="1391"/>
      <c r="K163" s="1391"/>
      <c r="L163" s="1391"/>
      <c r="M163" s="1391"/>
      <c r="N163" s="1391"/>
      <c r="O163" s="1391"/>
      <c r="P163" s="1391"/>
      <c r="Q163" s="1391"/>
      <c r="R163" s="1391"/>
      <c r="S163" s="1391"/>
      <c r="T163" s="1391"/>
      <c r="U163" s="1392"/>
      <c r="V163" s="141"/>
      <c r="W163" s="141"/>
      <c r="X163" s="141"/>
      <c r="Y163" s="141"/>
      <c r="Z163" s="141"/>
      <c r="AA163" s="141"/>
      <c r="AB163" s="141"/>
      <c r="AC163" s="141"/>
      <c r="AD163" s="141"/>
      <c r="AE163" s="141"/>
      <c r="AF163" s="141"/>
      <c r="AG163" s="141"/>
      <c r="AH163" s="141"/>
      <c r="AI163" s="141"/>
      <c r="AJ163" s="141"/>
      <c r="AK163" s="141"/>
    </row>
    <row r="164" spans="1:37" ht="25" customHeight="1">
      <c r="A164" s="233"/>
      <c r="B164" s="1393"/>
      <c r="C164" s="1394"/>
      <c r="D164" s="1394"/>
      <c r="E164" s="1394"/>
      <c r="F164" s="1394"/>
      <c r="G164" s="1394"/>
      <c r="H164" s="1394"/>
      <c r="I164" s="1394"/>
      <c r="J164" s="1394"/>
      <c r="K164" s="1394"/>
      <c r="L164" s="1394"/>
      <c r="M164" s="1394"/>
      <c r="N164" s="1394"/>
      <c r="O164" s="1394"/>
      <c r="P164" s="1394"/>
      <c r="Q164" s="1394"/>
      <c r="R164" s="1394"/>
      <c r="S164" s="1394"/>
      <c r="T164" s="1394"/>
      <c r="U164" s="1395"/>
      <c r="V164" s="141"/>
      <c r="W164" s="141"/>
      <c r="X164" s="141"/>
      <c r="Y164" s="141"/>
      <c r="Z164" s="141"/>
      <c r="AA164" s="141"/>
      <c r="AB164" s="141"/>
      <c r="AC164" s="141"/>
      <c r="AD164" s="141"/>
      <c r="AE164" s="141"/>
      <c r="AF164" s="141"/>
      <c r="AG164" s="141"/>
      <c r="AH164" s="141"/>
      <c r="AI164" s="141"/>
      <c r="AJ164" s="141"/>
      <c r="AK164" s="141"/>
    </row>
    <row r="165" spans="1:37" ht="25" customHeight="1">
      <c r="A165" s="233"/>
      <c r="B165" s="220"/>
      <c r="C165" s="220"/>
      <c r="D165" s="220"/>
      <c r="E165" s="220"/>
      <c r="F165" s="220"/>
      <c r="G165" s="220"/>
      <c r="H165" s="220"/>
      <c r="I165" s="220"/>
      <c r="J165" s="220"/>
      <c r="K165" s="220"/>
      <c r="L165" s="220"/>
      <c r="M165" s="220"/>
      <c r="N165" s="220"/>
      <c r="O165" s="24"/>
      <c r="Q165" s="24"/>
      <c r="R165" s="24"/>
      <c r="S165" s="24"/>
      <c r="T165" s="402"/>
      <c r="U165" s="402"/>
      <c r="V165" s="141"/>
      <c r="W165" s="141"/>
      <c r="X165" s="141"/>
      <c r="Y165" s="141"/>
      <c r="Z165" s="141"/>
      <c r="AA165" s="141"/>
      <c r="AB165" s="141"/>
      <c r="AC165" s="141"/>
      <c r="AD165" s="141"/>
      <c r="AE165" s="141"/>
      <c r="AF165" s="141"/>
      <c r="AG165" s="141"/>
      <c r="AH165" s="141"/>
      <c r="AI165" s="141"/>
      <c r="AJ165" s="141"/>
      <c r="AK165" s="141"/>
    </row>
    <row r="166" spans="1:37" ht="25" customHeight="1">
      <c r="A166" s="233"/>
      <c r="B166" s="220" t="s">
        <v>400</v>
      </c>
      <c r="C166" s="220"/>
      <c r="D166" s="220"/>
      <c r="E166" s="220"/>
      <c r="F166" s="220"/>
      <c r="G166" s="220"/>
      <c r="H166" s="220"/>
      <c r="I166" s="220"/>
      <c r="J166" s="220"/>
      <c r="K166" s="220"/>
      <c r="L166" s="220"/>
      <c r="M166" s="220"/>
      <c r="N166" s="220"/>
      <c r="O166" s="24"/>
      <c r="Q166" s="24"/>
      <c r="R166" s="24"/>
      <c r="S166" s="24"/>
      <c r="T166" s="402"/>
      <c r="U166" s="402"/>
      <c r="V166" s="141"/>
      <c r="W166" s="141"/>
      <c r="X166" s="141"/>
      <c r="Y166" s="141"/>
      <c r="Z166" s="141"/>
      <c r="AA166" s="141"/>
      <c r="AB166" s="141"/>
      <c r="AC166" s="141"/>
      <c r="AD166" s="141"/>
      <c r="AE166" s="141"/>
      <c r="AF166" s="141"/>
      <c r="AG166" s="141"/>
      <c r="AH166" s="141"/>
      <c r="AI166" s="141"/>
      <c r="AJ166" s="141"/>
      <c r="AK166" s="141"/>
    </row>
    <row r="167" spans="1:37" ht="25" customHeight="1">
      <c r="A167" s="233"/>
      <c r="B167" s="1387"/>
      <c r="C167" s="1388"/>
      <c r="D167" s="1388"/>
      <c r="E167" s="1388"/>
      <c r="F167" s="1388"/>
      <c r="G167" s="1388"/>
      <c r="H167" s="1388"/>
      <c r="I167" s="1388"/>
      <c r="J167" s="1388"/>
      <c r="K167" s="1388"/>
      <c r="L167" s="1388"/>
      <c r="M167" s="1388"/>
      <c r="N167" s="1388"/>
      <c r="O167" s="1388"/>
      <c r="P167" s="1388"/>
      <c r="Q167" s="1388"/>
      <c r="R167" s="1388"/>
      <c r="S167" s="1388"/>
      <c r="T167" s="1388"/>
      <c r="U167" s="1389"/>
      <c r="V167" s="141"/>
      <c r="W167" s="293" t="s">
        <v>469</v>
      </c>
      <c r="X167" s="141"/>
      <c r="Y167" s="141"/>
      <c r="Z167" s="141"/>
      <c r="AA167" s="141"/>
      <c r="AB167" s="141"/>
      <c r="AC167" s="141"/>
      <c r="AD167" s="141"/>
      <c r="AE167" s="141"/>
      <c r="AF167" s="141"/>
      <c r="AG167" s="141"/>
      <c r="AH167" s="141"/>
      <c r="AI167" s="141"/>
      <c r="AJ167" s="141"/>
      <c r="AK167" s="141"/>
    </row>
    <row r="168" spans="1:37" ht="25" customHeight="1">
      <c r="A168" s="233"/>
      <c r="B168" s="1393"/>
      <c r="C168" s="1394"/>
      <c r="D168" s="1394"/>
      <c r="E168" s="1394"/>
      <c r="F168" s="1394"/>
      <c r="G168" s="1394"/>
      <c r="H168" s="1394"/>
      <c r="I168" s="1394"/>
      <c r="J168" s="1394"/>
      <c r="K168" s="1394"/>
      <c r="L168" s="1394"/>
      <c r="M168" s="1394"/>
      <c r="N168" s="1394"/>
      <c r="O168" s="1394"/>
      <c r="P168" s="1394"/>
      <c r="Q168" s="1394"/>
      <c r="R168" s="1394"/>
      <c r="S168" s="1394"/>
      <c r="T168" s="1394"/>
      <c r="U168" s="1395"/>
      <c r="V168" s="141"/>
      <c r="W168" s="141"/>
      <c r="X168" s="141"/>
      <c r="Y168" s="141"/>
      <c r="Z168" s="141"/>
      <c r="AA168" s="141"/>
      <c r="AB168" s="141"/>
      <c r="AC168" s="141"/>
      <c r="AD168" s="141"/>
      <c r="AE168" s="141"/>
      <c r="AF168" s="141"/>
      <c r="AG168" s="141"/>
      <c r="AH168" s="141"/>
      <c r="AI168" s="141"/>
      <c r="AJ168" s="141"/>
      <c r="AK168" s="141"/>
    </row>
    <row r="169" spans="1:37" ht="14.25" customHeight="1">
      <c r="A169" s="233"/>
      <c r="B169" s="230"/>
      <c r="C169" s="230"/>
      <c r="D169" s="230"/>
      <c r="E169" s="230"/>
      <c r="F169" s="230"/>
      <c r="G169" s="230"/>
      <c r="H169" s="230"/>
      <c r="I169" s="230"/>
      <c r="J169" s="230"/>
      <c r="K169" s="230"/>
      <c r="L169" s="230"/>
      <c r="M169" s="230"/>
      <c r="N169" s="230"/>
      <c r="O169" s="190"/>
      <c r="P169" s="233"/>
      <c r="Q169" s="190"/>
      <c r="R169" s="190"/>
      <c r="S169" s="190"/>
      <c r="T169" s="191"/>
      <c r="U169" s="191"/>
      <c r="V169" s="141"/>
      <c r="W169" s="141"/>
      <c r="X169" s="141"/>
      <c r="Y169" s="141"/>
      <c r="Z169" s="141"/>
      <c r="AA169" s="141"/>
      <c r="AB169" s="141"/>
      <c r="AC169" s="141"/>
      <c r="AD169" s="141"/>
      <c r="AE169" s="141"/>
      <c r="AF169" s="141"/>
      <c r="AG169" s="141"/>
      <c r="AH169" s="141"/>
      <c r="AI169" s="141"/>
      <c r="AJ169" s="141"/>
      <c r="AK169" s="141"/>
    </row>
    <row r="170" spans="1:37" ht="14.25" customHeight="1">
      <c r="A170" s="233"/>
      <c r="B170" s="230"/>
      <c r="C170" s="230"/>
      <c r="D170" s="230"/>
      <c r="E170" s="230"/>
      <c r="F170" s="230"/>
      <c r="G170" s="230"/>
      <c r="H170" s="230"/>
      <c r="I170" s="230"/>
      <c r="J170" s="230"/>
      <c r="K170" s="230"/>
      <c r="L170" s="230"/>
      <c r="M170" s="230"/>
      <c r="N170" s="230"/>
      <c r="O170" s="190"/>
      <c r="P170" s="233"/>
      <c r="Q170" s="190"/>
      <c r="R170" s="190"/>
      <c r="S170" s="190"/>
      <c r="T170" s="191"/>
      <c r="U170" s="191"/>
      <c r="V170" s="141"/>
      <c r="W170" s="141"/>
      <c r="X170" s="141"/>
      <c r="Y170" s="141"/>
      <c r="Z170" s="141"/>
      <c r="AA170" s="141"/>
      <c r="AB170" s="141"/>
      <c r="AC170" s="141"/>
      <c r="AD170" s="141"/>
      <c r="AE170" s="141"/>
      <c r="AF170" s="141"/>
      <c r="AG170" s="141"/>
      <c r="AH170" s="141"/>
      <c r="AI170" s="141"/>
      <c r="AJ170" s="141"/>
      <c r="AK170" s="141"/>
    </row>
    <row r="171" spans="1:37" ht="14.25" customHeight="1">
      <c r="B171" s="220"/>
      <c r="C171" s="220"/>
      <c r="D171" s="220"/>
      <c r="E171" s="220"/>
      <c r="F171" s="220"/>
      <c r="G171" s="220"/>
      <c r="H171" s="220"/>
      <c r="I171" s="220"/>
      <c r="J171" s="220"/>
      <c r="K171" s="220"/>
      <c r="L171" s="220"/>
      <c r="M171" s="220"/>
      <c r="N171" s="220"/>
      <c r="O171" s="402"/>
      <c r="P171" s="402"/>
      <c r="Q171" s="402"/>
      <c r="R171" s="402"/>
      <c r="S171" s="402"/>
      <c r="T171" s="402"/>
      <c r="U171" s="402"/>
      <c r="V171" s="223"/>
      <c r="W171" s="223"/>
      <c r="X171" s="223"/>
      <c r="Y171" s="223"/>
      <c r="Z171" s="223"/>
      <c r="AA171" s="223"/>
      <c r="AB171" s="223"/>
      <c r="AC171" s="223"/>
      <c r="AD171" s="223"/>
      <c r="AE171" s="223"/>
      <c r="AF171" s="223"/>
      <c r="AG171" s="223"/>
      <c r="AH171" s="223"/>
      <c r="AI171" s="223"/>
      <c r="AJ171" s="223"/>
      <c r="AK171" s="223"/>
    </row>
    <row r="172" spans="1:37" ht="14.25" customHeight="1">
      <c r="B172" s="220"/>
      <c r="C172" s="220"/>
      <c r="D172" s="220"/>
      <c r="E172" s="220"/>
      <c r="F172" s="220"/>
      <c r="G172" s="220"/>
      <c r="H172" s="220"/>
      <c r="I172" s="220"/>
      <c r="J172" s="220"/>
      <c r="K172" s="220"/>
      <c r="L172" s="220"/>
      <c r="M172" s="220"/>
      <c r="N172" s="220"/>
      <c r="O172" s="402"/>
      <c r="P172" s="402"/>
      <c r="Q172" s="402"/>
      <c r="R172" s="402"/>
      <c r="S172" s="402"/>
      <c r="T172" s="402"/>
      <c r="U172" s="402"/>
      <c r="V172" s="223"/>
      <c r="W172" s="223"/>
      <c r="X172" s="223"/>
      <c r="Y172" s="223"/>
      <c r="Z172" s="223"/>
      <c r="AA172" s="223"/>
      <c r="AB172" s="223"/>
      <c r="AC172" s="223"/>
      <c r="AD172" s="223"/>
      <c r="AE172" s="223"/>
      <c r="AF172" s="223"/>
      <c r="AG172" s="223"/>
      <c r="AH172" s="223"/>
      <c r="AI172" s="223"/>
      <c r="AJ172" s="223"/>
      <c r="AK172" s="223"/>
    </row>
    <row r="173" spans="1:37" ht="14.25" customHeight="1">
      <c r="B173" s="220"/>
      <c r="C173" s="220"/>
      <c r="D173" s="220"/>
      <c r="E173" s="220"/>
      <c r="F173" s="220"/>
      <c r="G173" s="220"/>
      <c r="H173" s="220"/>
      <c r="I173" s="220"/>
      <c r="J173" s="220"/>
      <c r="K173" s="220"/>
      <c r="L173" s="220"/>
      <c r="M173" s="220"/>
      <c r="N173" s="220"/>
      <c r="O173" s="402"/>
      <c r="P173" s="402"/>
      <c r="Q173" s="402"/>
      <c r="R173" s="402"/>
      <c r="S173" s="402"/>
      <c r="T173" s="402"/>
      <c r="U173" s="402"/>
      <c r="V173" s="223"/>
      <c r="W173" s="223"/>
      <c r="X173" s="223"/>
      <c r="Y173" s="223"/>
      <c r="Z173" s="223"/>
      <c r="AA173" s="223"/>
      <c r="AB173" s="223"/>
      <c r="AC173" s="223"/>
      <c r="AD173" s="223"/>
      <c r="AE173" s="223"/>
      <c r="AF173" s="223"/>
      <c r="AG173" s="223"/>
      <c r="AH173" s="223"/>
      <c r="AI173" s="223"/>
      <c r="AJ173" s="223"/>
      <c r="AK173" s="223"/>
    </row>
    <row r="174" spans="1:37" ht="14.25" customHeight="1">
      <c r="B174" s="220"/>
      <c r="C174" s="220"/>
      <c r="D174" s="220"/>
      <c r="E174" s="220"/>
      <c r="F174" s="220"/>
      <c r="G174" s="220"/>
      <c r="H174" s="220"/>
      <c r="I174" s="220"/>
      <c r="J174" s="220"/>
      <c r="K174" s="220"/>
      <c r="L174" s="220"/>
      <c r="M174" s="220"/>
      <c r="N174" s="220"/>
      <c r="O174" s="402"/>
      <c r="P174" s="402"/>
      <c r="Q174" s="402"/>
      <c r="R174" s="402"/>
      <c r="S174" s="402"/>
      <c r="T174" s="402"/>
      <c r="U174" s="402"/>
      <c r="V174" s="223"/>
      <c r="W174" s="223"/>
      <c r="X174" s="223"/>
      <c r="Y174" s="223"/>
      <c r="Z174" s="223"/>
      <c r="AA174" s="223"/>
      <c r="AB174" s="223"/>
      <c r="AC174" s="223"/>
      <c r="AD174" s="223"/>
      <c r="AE174" s="223"/>
      <c r="AF174" s="223"/>
      <c r="AG174" s="223"/>
      <c r="AH174" s="223"/>
      <c r="AI174" s="223"/>
      <c r="AJ174" s="223"/>
      <c r="AK174" s="223"/>
    </row>
    <row r="175" spans="1:37" ht="14.25" customHeight="1">
      <c r="B175" s="220"/>
      <c r="C175" s="220"/>
      <c r="D175" s="220"/>
      <c r="E175" s="220"/>
      <c r="F175" s="220"/>
      <c r="G175" s="220"/>
      <c r="H175" s="220"/>
      <c r="I175" s="220"/>
      <c r="J175" s="220"/>
      <c r="K175" s="220"/>
      <c r="L175" s="220"/>
      <c r="M175" s="220"/>
      <c r="N175" s="220"/>
      <c r="O175" s="402"/>
      <c r="P175" s="402"/>
      <c r="Q175" s="402"/>
      <c r="R175" s="402"/>
      <c r="S175" s="402"/>
      <c r="T175" s="402"/>
      <c r="U175" s="402"/>
      <c r="V175" s="223"/>
      <c r="W175" s="223"/>
      <c r="X175" s="223"/>
      <c r="Y175" s="223"/>
      <c r="Z175" s="223"/>
      <c r="AA175" s="223"/>
      <c r="AB175" s="223"/>
      <c r="AC175" s="223"/>
      <c r="AD175" s="223"/>
      <c r="AE175" s="223"/>
      <c r="AF175" s="223"/>
      <c r="AG175" s="223"/>
      <c r="AH175" s="223"/>
      <c r="AI175" s="223"/>
      <c r="AJ175" s="223"/>
      <c r="AK175" s="223"/>
    </row>
    <row r="176" spans="1:37" ht="14.25" customHeight="1">
      <c r="B176" s="220"/>
      <c r="C176" s="220"/>
      <c r="D176" s="220"/>
      <c r="E176" s="220"/>
      <c r="F176" s="220"/>
      <c r="G176" s="220"/>
      <c r="H176" s="220"/>
      <c r="I176" s="220"/>
      <c r="J176" s="220"/>
      <c r="K176" s="220"/>
      <c r="L176" s="220"/>
      <c r="M176" s="220"/>
      <c r="N176" s="220"/>
      <c r="O176" s="402"/>
      <c r="P176" s="402"/>
      <c r="Q176" s="402"/>
      <c r="R176" s="402"/>
      <c r="S176" s="402"/>
      <c r="T176" s="402"/>
      <c r="U176" s="402"/>
      <c r="V176" s="223"/>
      <c r="W176" s="223"/>
      <c r="X176" s="223"/>
      <c r="Y176" s="223"/>
      <c r="Z176" s="223"/>
      <c r="AA176" s="223"/>
      <c r="AB176" s="223"/>
      <c r="AC176" s="223"/>
      <c r="AD176" s="223"/>
      <c r="AE176" s="223"/>
      <c r="AF176" s="223"/>
      <c r="AG176" s="223"/>
      <c r="AH176" s="223"/>
      <c r="AI176" s="223"/>
      <c r="AJ176" s="223"/>
      <c r="AK176" s="223"/>
    </row>
    <row r="177" spans="2:37" ht="14.25" customHeight="1">
      <c r="B177" s="220"/>
      <c r="C177" s="220"/>
      <c r="D177" s="220"/>
      <c r="E177" s="220"/>
      <c r="F177" s="220"/>
      <c r="G177" s="220"/>
      <c r="H177" s="220"/>
      <c r="I177" s="220"/>
      <c r="J177" s="220"/>
      <c r="K177" s="220"/>
      <c r="L177" s="220"/>
      <c r="M177" s="220"/>
      <c r="N177" s="220"/>
      <c r="O177" s="402"/>
      <c r="P177" s="402"/>
      <c r="Q177" s="402"/>
      <c r="R177" s="402"/>
      <c r="S177" s="402"/>
      <c r="T177" s="402"/>
      <c r="U177" s="402"/>
      <c r="V177" s="223"/>
      <c r="W177" s="223"/>
      <c r="X177" s="223"/>
      <c r="Y177" s="223"/>
      <c r="Z177" s="223"/>
      <c r="AA177" s="223"/>
      <c r="AB177" s="223"/>
      <c r="AC177" s="223"/>
      <c r="AD177" s="223"/>
      <c r="AE177" s="223"/>
      <c r="AF177" s="223"/>
      <c r="AG177" s="223"/>
      <c r="AH177" s="223"/>
      <c r="AI177" s="223"/>
      <c r="AJ177" s="223"/>
      <c r="AK177" s="223"/>
    </row>
    <row r="178" spans="2:37" ht="14.25" customHeight="1">
      <c r="B178" s="220"/>
      <c r="C178" s="220"/>
      <c r="D178" s="220"/>
      <c r="E178" s="220"/>
      <c r="F178" s="220"/>
      <c r="G178" s="220"/>
      <c r="H178" s="220"/>
      <c r="I178" s="220"/>
      <c r="J178" s="220"/>
      <c r="K178" s="220"/>
      <c r="L178" s="220"/>
      <c r="M178" s="220"/>
      <c r="N178" s="220"/>
      <c r="O178" s="402"/>
      <c r="P178" s="402"/>
      <c r="Q178" s="402"/>
      <c r="R178" s="402"/>
      <c r="S178" s="402"/>
      <c r="T178" s="402"/>
      <c r="U178" s="402"/>
      <c r="V178" s="223"/>
      <c r="W178" s="223"/>
      <c r="X178" s="223"/>
      <c r="Y178" s="223"/>
      <c r="Z178" s="223"/>
      <c r="AA178" s="223"/>
      <c r="AB178" s="223"/>
      <c r="AC178" s="223"/>
      <c r="AD178" s="223"/>
      <c r="AE178" s="223"/>
      <c r="AF178" s="223"/>
      <c r="AG178" s="223"/>
      <c r="AH178" s="223"/>
      <c r="AI178" s="223"/>
      <c r="AJ178" s="223"/>
      <c r="AK178" s="223"/>
    </row>
    <row r="179" spans="2:37" ht="14.25" customHeight="1">
      <c r="B179" s="220"/>
      <c r="C179" s="220"/>
      <c r="D179" s="220"/>
      <c r="E179" s="220"/>
      <c r="F179" s="220"/>
      <c r="G179" s="220"/>
      <c r="H179" s="220"/>
      <c r="I179" s="220"/>
      <c r="J179" s="220"/>
      <c r="K179" s="220"/>
      <c r="L179" s="220"/>
      <c r="M179" s="220"/>
      <c r="N179" s="220"/>
      <c r="O179" s="402"/>
      <c r="P179" s="402"/>
      <c r="Q179" s="402"/>
      <c r="R179" s="402"/>
      <c r="S179" s="402"/>
      <c r="T179" s="402"/>
      <c r="U179" s="402"/>
      <c r="V179" s="223"/>
      <c r="W179" s="223"/>
      <c r="X179" s="223"/>
      <c r="Y179" s="223"/>
      <c r="Z179" s="223"/>
      <c r="AA179" s="223"/>
      <c r="AB179" s="223"/>
      <c r="AC179" s="223"/>
      <c r="AD179" s="223"/>
      <c r="AE179" s="223"/>
      <c r="AF179" s="223"/>
      <c r="AG179" s="223"/>
      <c r="AH179" s="223"/>
      <c r="AI179" s="223"/>
      <c r="AJ179" s="223"/>
      <c r="AK179" s="223"/>
    </row>
    <row r="180" spans="2:37" ht="14.25" customHeight="1">
      <c r="B180" s="220"/>
      <c r="C180" s="220"/>
      <c r="D180" s="220"/>
      <c r="E180" s="220"/>
      <c r="F180" s="220"/>
      <c r="G180" s="220"/>
      <c r="H180" s="220"/>
      <c r="I180" s="220"/>
      <c r="J180" s="220"/>
      <c r="K180" s="220"/>
      <c r="L180" s="220"/>
      <c r="M180" s="220"/>
      <c r="N180" s="220"/>
      <c r="O180" s="402"/>
      <c r="P180" s="402"/>
      <c r="Q180" s="402"/>
      <c r="R180" s="402"/>
      <c r="S180" s="402"/>
      <c r="T180" s="402"/>
      <c r="U180" s="402"/>
      <c r="V180" s="223"/>
      <c r="W180" s="223"/>
      <c r="X180" s="223"/>
      <c r="Y180" s="223"/>
      <c r="Z180" s="223"/>
      <c r="AA180" s="223"/>
      <c r="AB180" s="223"/>
      <c r="AC180" s="223"/>
      <c r="AD180" s="223"/>
      <c r="AE180" s="223"/>
      <c r="AF180" s="223"/>
      <c r="AG180" s="223"/>
      <c r="AH180" s="223"/>
      <c r="AI180" s="223"/>
      <c r="AJ180" s="223"/>
      <c r="AK180" s="223"/>
    </row>
    <row r="181" spans="2:37" ht="14.25" customHeight="1">
      <c r="B181" s="220"/>
      <c r="C181" s="220"/>
      <c r="D181" s="220"/>
      <c r="E181" s="220"/>
      <c r="F181" s="220"/>
      <c r="G181" s="220"/>
      <c r="H181" s="220"/>
      <c r="I181" s="220"/>
      <c r="J181" s="220"/>
      <c r="K181" s="220"/>
      <c r="L181" s="220"/>
      <c r="M181" s="220"/>
      <c r="N181" s="220"/>
      <c r="O181" s="402"/>
      <c r="P181" s="402"/>
      <c r="Q181" s="402"/>
      <c r="R181" s="402"/>
      <c r="S181" s="402"/>
      <c r="T181" s="402"/>
      <c r="U181" s="402"/>
      <c r="V181" s="223"/>
      <c r="W181" s="223"/>
      <c r="X181" s="223"/>
      <c r="Y181" s="223"/>
      <c r="Z181" s="223"/>
      <c r="AA181" s="223"/>
      <c r="AB181" s="223"/>
      <c r="AC181" s="223"/>
      <c r="AD181" s="223"/>
      <c r="AE181" s="223"/>
      <c r="AF181" s="223"/>
      <c r="AG181" s="223"/>
      <c r="AH181" s="223"/>
      <c r="AI181" s="223"/>
      <c r="AJ181" s="223"/>
      <c r="AK181" s="223"/>
    </row>
    <row r="182" spans="2:37" ht="14.25" customHeight="1">
      <c r="B182" s="220"/>
      <c r="C182" s="220"/>
      <c r="D182" s="220"/>
      <c r="E182" s="220"/>
      <c r="F182" s="220"/>
      <c r="G182" s="220"/>
      <c r="H182" s="220"/>
      <c r="I182" s="220"/>
      <c r="J182" s="220"/>
      <c r="K182" s="220"/>
      <c r="L182" s="220"/>
      <c r="M182" s="220"/>
      <c r="N182" s="220"/>
      <c r="O182" s="402"/>
      <c r="P182" s="402"/>
      <c r="Q182" s="402"/>
      <c r="R182" s="402"/>
      <c r="S182" s="402"/>
      <c r="T182" s="402"/>
      <c r="U182" s="402"/>
      <c r="V182" s="223"/>
      <c r="W182" s="223"/>
      <c r="X182" s="223"/>
      <c r="Y182" s="223"/>
      <c r="Z182" s="223"/>
      <c r="AA182" s="223"/>
      <c r="AB182" s="223"/>
      <c r="AC182" s="223"/>
      <c r="AD182" s="223"/>
      <c r="AE182" s="223"/>
      <c r="AF182" s="223"/>
      <c r="AG182" s="223"/>
      <c r="AH182" s="223"/>
      <c r="AI182" s="223"/>
      <c r="AJ182" s="223"/>
      <c r="AK182" s="223"/>
    </row>
    <row r="183" spans="2:37" ht="14.25" customHeight="1">
      <c r="B183" s="220"/>
      <c r="C183" s="220"/>
      <c r="D183" s="220"/>
      <c r="E183" s="220"/>
      <c r="F183" s="220"/>
      <c r="G183" s="220"/>
      <c r="H183" s="220"/>
      <c r="I183" s="220"/>
      <c r="J183" s="220"/>
      <c r="K183" s="220"/>
      <c r="L183" s="220"/>
      <c r="M183" s="220"/>
      <c r="N183" s="220"/>
      <c r="O183" s="402"/>
      <c r="P183" s="402"/>
      <c r="Q183" s="402"/>
      <c r="R183" s="402"/>
      <c r="S183" s="402"/>
      <c r="T183" s="402"/>
      <c r="U183" s="402"/>
      <c r="V183" s="223"/>
      <c r="W183" s="223"/>
      <c r="X183" s="223"/>
      <c r="Y183" s="223"/>
      <c r="Z183" s="223"/>
      <c r="AA183" s="223"/>
      <c r="AB183" s="223"/>
      <c r="AC183" s="223"/>
      <c r="AD183" s="223"/>
      <c r="AE183" s="223"/>
      <c r="AF183" s="223"/>
      <c r="AG183" s="223"/>
      <c r="AH183" s="223"/>
      <c r="AI183" s="223"/>
      <c r="AJ183" s="223"/>
      <c r="AK183" s="223"/>
    </row>
    <row r="184" spans="2:37" ht="14.25" customHeight="1">
      <c r="B184" s="220"/>
      <c r="C184" s="220"/>
      <c r="D184" s="220"/>
      <c r="E184" s="220"/>
      <c r="F184" s="220"/>
      <c r="G184" s="220"/>
      <c r="H184" s="220"/>
      <c r="I184" s="220"/>
      <c r="J184" s="220"/>
      <c r="K184" s="220"/>
      <c r="L184" s="220"/>
      <c r="M184" s="220"/>
      <c r="N184" s="220"/>
      <c r="O184" s="402"/>
      <c r="P184" s="402"/>
      <c r="Q184" s="402"/>
      <c r="R184" s="402"/>
      <c r="S184" s="402"/>
      <c r="T184" s="402"/>
      <c r="U184" s="402"/>
      <c r="V184" s="223"/>
      <c r="W184" s="223"/>
      <c r="X184" s="223"/>
      <c r="Y184" s="223"/>
      <c r="Z184" s="223"/>
      <c r="AA184" s="223"/>
      <c r="AB184" s="223"/>
      <c r="AC184" s="223"/>
      <c r="AD184" s="223"/>
      <c r="AE184" s="223"/>
      <c r="AF184" s="223"/>
      <c r="AG184" s="223"/>
      <c r="AH184" s="223"/>
      <c r="AI184" s="223"/>
      <c r="AJ184" s="223"/>
      <c r="AK184" s="223"/>
    </row>
    <row r="185" spans="2:37" ht="14.25" customHeight="1">
      <c r="B185" s="220"/>
      <c r="C185" s="220"/>
      <c r="D185" s="220"/>
      <c r="E185" s="220"/>
      <c r="F185" s="220"/>
      <c r="G185" s="220"/>
      <c r="H185" s="220"/>
      <c r="I185" s="220"/>
      <c r="J185" s="220"/>
      <c r="K185" s="220"/>
      <c r="L185" s="220"/>
      <c r="M185" s="220"/>
      <c r="N185" s="220"/>
      <c r="O185" s="402"/>
      <c r="P185" s="402"/>
      <c r="Q185" s="402"/>
      <c r="R185" s="402"/>
      <c r="S185" s="402"/>
      <c r="T185" s="402"/>
      <c r="U185" s="402"/>
      <c r="V185" s="223"/>
      <c r="W185" s="223"/>
      <c r="X185" s="223"/>
      <c r="Y185" s="223"/>
      <c r="Z185" s="223"/>
      <c r="AA185" s="223"/>
      <c r="AB185" s="223"/>
      <c r="AC185" s="223"/>
      <c r="AD185" s="223"/>
      <c r="AE185" s="223"/>
      <c r="AF185" s="223"/>
      <c r="AG185" s="223"/>
      <c r="AH185" s="223"/>
      <c r="AI185" s="223"/>
      <c r="AJ185" s="223"/>
      <c r="AK185" s="223"/>
    </row>
    <row r="186" spans="2:37" ht="14.25" customHeight="1">
      <c r="B186" s="220"/>
      <c r="C186" s="220"/>
      <c r="D186" s="220"/>
      <c r="E186" s="220"/>
      <c r="F186" s="220"/>
      <c r="G186" s="220"/>
      <c r="H186" s="220"/>
      <c r="I186" s="220"/>
      <c r="J186" s="220"/>
      <c r="K186" s="220"/>
      <c r="L186" s="220"/>
      <c r="M186" s="220"/>
      <c r="N186" s="220"/>
      <c r="O186" s="402"/>
      <c r="P186" s="402"/>
      <c r="Q186" s="402"/>
      <c r="R186" s="402"/>
      <c r="S186" s="402"/>
      <c r="T186" s="402"/>
      <c r="U186" s="402"/>
      <c r="V186" s="223"/>
      <c r="W186" s="223"/>
      <c r="X186" s="223"/>
      <c r="Y186" s="223"/>
      <c r="Z186" s="223"/>
      <c r="AA186" s="223"/>
      <c r="AB186" s="223"/>
      <c r="AC186" s="223"/>
      <c r="AD186" s="223"/>
      <c r="AE186" s="223"/>
      <c r="AF186" s="223"/>
      <c r="AG186" s="223"/>
      <c r="AH186" s="223"/>
      <c r="AI186" s="223"/>
      <c r="AJ186" s="223"/>
      <c r="AK186" s="223"/>
    </row>
    <row r="187" spans="2:37" ht="14.25" customHeight="1">
      <c r="B187" s="220"/>
      <c r="C187" s="220"/>
      <c r="D187" s="220"/>
      <c r="E187" s="220"/>
      <c r="F187" s="220"/>
      <c r="G187" s="220"/>
      <c r="H187" s="220"/>
      <c r="I187" s="220"/>
      <c r="J187" s="220"/>
      <c r="K187" s="220"/>
      <c r="L187" s="220"/>
      <c r="M187" s="220"/>
      <c r="N187" s="220"/>
      <c r="O187" s="402"/>
      <c r="P187" s="402"/>
      <c r="Q187" s="402"/>
      <c r="R187" s="402"/>
      <c r="S187" s="402"/>
      <c r="T187" s="402"/>
      <c r="U187" s="402"/>
      <c r="V187" s="223"/>
      <c r="W187" s="223"/>
      <c r="X187" s="223"/>
      <c r="Y187" s="223"/>
      <c r="Z187" s="223"/>
      <c r="AA187" s="223"/>
      <c r="AB187" s="223"/>
      <c r="AC187" s="223"/>
      <c r="AD187" s="223"/>
      <c r="AE187" s="223"/>
      <c r="AF187" s="223"/>
      <c r="AG187" s="223"/>
      <c r="AH187" s="223"/>
      <c r="AI187" s="223"/>
      <c r="AJ187" s="223"/>
      <c r="AK187" s="223"/>
    </row>
    <row r="188" spans="2:37" ht="14.25" customHeight="1">
      <c r="B188" s="220"/>
      <c r="C188" s="220"/>
      <c r="D188" s="220"/>
      <c r="E188" s="220"/>
      <c r="F188" s="220"/>
      <c r="G188" s="220"/>
      <c r="H188" s="220"/>
      <c r="I188" s="220"/>
      <c r="J188" s="220"/>
      <c r="K188" s="220"/>
      <c r="L188" s="220"/>
      <c r="M188" s="220"/>
      <c r="N188" s="220"/>
      <c r="O188" s="402"/>
      <c r="P188" s="402"/>
      <c r="Q188" s="402"/>
      <c r="R188" s="402"/>
      <c r="S188" s="402"/>
      <c r="T188" s="402"/>
      <c r="U188" s="402"/>
      <c r="V188" s="223"/>
      <c r="W188" s="223"/>
      <c r="X188" s="223"/>
      <c r="Y188" s="223"/>
      <c r="Z188" s="223"/>
      <c r="AA188" s="223"/>
      <c r="AB188" s="223"/>
      <c r="AC188" s="223"/>
      <c r="AD188" s="223"/>
      <c r="AE188" s="223"/>
      <c r="AF188" s="223"/>
      <c r="AG188" s="223"/>
      <c r="AH188" s="223"/>
      <c r="AI188" s="223"/>
      <c r="AJ188" s="223"/>
      <c r="AK188" s="223"/>
    </row>
    <row r="189" spans="2:37" ht="14.25" customHeight="1">
      <c r="B189" s="220"/>
      <c r="C189" s="220"/>
      <c r="D189" s="220"/>
      <c r="E189" s="220"/>
      <c r="F189" s="220"/>
      <c r="G189" s="220"/>
      <c r="H189" s="220"/>
      <c r="I189" s="220"/>
      <c r="J189" s="220"/>
      <c r="K189" s="220"/>
      <c r="L189" s="220"/>
      <c r="M189" s="220"/>
      <c r="N189" s="220"/>
      <c r="O189" s="402"/>
      <c r="P189" s="402"/>
      <c r="Q189" s="402"/>
      <c r="R189" s="402"/>
      <c r="S189" s="402"/>
      <c r="T189" s="402"/>
      <c r="U189" s="402"/>
      <c r="V189" s="223"/>
      <c r="W189" s="223"/>
      <c r="X189" s="223"/>
      <c r="Y189" s="223"/>
      <c r="Z189" s="223"/>
      <c r="AA189" s="223"/>
      <c r="AB189" s="223"/>
      <c r="AC189" s="223"/>
      <c r="AD189" s="223"/>
      <c r="AE189" s="223"/>
      <c r="AF189" s="223"/>
      <c r="AG189" s="223"/>
      <c r="AH189" s="223"/>
      <c r="AI189" s="223"/>
      <c r="AJ189" s="223"/>
      <c r="AK189" s="223"/>
    </row>
    <row r="190" spans="2:37" ht="14.25" customHeight="1">
      <c r="B190" s="220"/>
      <c r="C190" s="220"/>
      <c r="D190" s="220"/>
      <c r="E190" s="220"/>
      <c r="F190" s="220"/>
      <c r="G190" s="220"/>
      <c r="H190" s="220"/>
      <c r="I190" s="220"/>
      <c r="J190" s="220"/>
      <c r="K190" s="220"/>
      <c r="L190" s="220"/>
      <c r="M190" s="220"/>
      <c r="N190" s="220"/>
      <c r="O190" s="402"/>
      <c r="P190" s="402"/>
      <c r="Q190" s="402"/>
      <c r="R190" s="402"/>
      <c r="S190" s="402"/>
      <c r="T190" s="402"/>
      <c r="U190" s="402"/>
      <c r="V190" s="223"/>
      <c r="W190" s="223"/>
      <c r="X190" s="223"/>
      <c r="Y190" s="223"/>
      <c r="Z190" s="223"/>
      <c r="AA190" s="223"/>
      <c r="AB190" s="223"/>
      <c r="AC190" s="223"/>
      <c r="AD190" s="223"/>
      <c r="AE190" s="223"/>
      <c r="AF190" s="223"/>
      <c r="AG190" s="223"/>
      <c r="AH190" s="223"/>
      <c r="AI190" s="223"/>
      <c r="AJ190" s="223"/>
      <c r="AK190" s="223"/>
    </row>
    <row r="191" spans="2:37" ht="14.25" customHeight="1">
      <c r="B191" s="220"/>
      <c r="C191" s="220"/>
      <c r="D191" s="220"/>
      <c r="E191" s="220"/>
      <c r="F191" s="220"/>
      <c r="G191" s="220"/>
      <c r="H191" s="220"/>
      <c r="I191" s="220"/>
      <c r="J191" s="220"/>
      <c r="K191" s="220"/>
      <c r="L191" s="220"/>
      <c r="M191" s="220"/>
      <c r="N191" s="220"/>
      <c r="O191" s="402"/>
      <c r="P191" s="402"/>
      <c r="Q191" s="402"/>
      <c r="R191" s="402"/>
      <c r="S191" s="402"/>
      <c r="T191" s="402"/>
      <c r="U191" s="402"/>
      <c r="V191" s="223"/>
      <c r="W191" s="223"/>
      <c r="X191" s="223"/>
      <c r="Y191" s="223"/>
      <c r="Z191" s="223"/>
      <c r="AA191" s="223"/>
      <c r="AB191" s="223"/>
      <c r="AC191" s="223"/>
      <c r="AD191" s="223"/>
      <c r="AE191" s="223"/>
      <c r="AF191" s="223"/>
      <c r="AG191" s="223"/>
      <c r="AH191" s="223"/>
      <c r="AI191" s="223"/>
      <c r="AJ191" s="223"/>
      <c r="AK191" s="223"/>
    </row>
    <row r="192" spans="2:37" ht="14.25" customHeight="1">
      <c r="B192" s="220"/>
      <c r="C192" s="220"/>
      <c r="D192" s="220"/>
      <c r="E192" s="220"/>
      <c r="F192" s="220"/>
      <c r="G192" s="220"/>
      <c r="H192" s="220"/>
      <c r="I192" s="220"/>
      <c r="J192" s="220"/>
      <c r="K192" s="220"/>
      <c r="L192" s="220"/>
      <c r="M192" s="220"/>
      <c r="N192" s="220"/>
      <c r="O192" s="402"/>
      <c r="P192" s="402"/>
      <c r="Q192" s="402"/>
      <c r="R192" s="402"/>
      <c r="S192" s="402"/>
      <c r="T192" s="402"/>
      <c r="U192" s="402"/>
      <c r="V192" s="223"/>
      <c r="W192" s="223"/>
      <c r="X192" s="223"/>
      <c r="Y192" s="223"/>
      <c r="Z192" s="223"/>
      <c r="AA192" s="223"/>
      <c r="AB192" s="223"/>
      <c r="AC192" s="223"/>
      <c r="AD192" s="223"/>
      <c r="AE192" s="223"/>
      <c r="AF192" s="223"/>
      <c r="AG192" s="223"/>
      <c r="AH192" s="223"/>
      <c r="AI192" s="223"/>
      <c r="AJ192" s="223"/>
      <c r="AK192" s="223"/>
    </row>
    <row r="193" spans="2:37" ht="14.25" customHeight="1">
      <c r="B193" s="220"/>
      <c r="C193" s="220"/>
      <c r="D193" s="220"/>
      <c r="E193" s="220"/>
      <c r="F193" s="220"/>
      <c r="G193" s="220"/>
      <c r="H193" s="220"/>
      <c r="I193" s="220"/>
      <c r="J193" s="220"/>
      <c r="K193" s="220"/>
      <c r="L193" s="220"/>
      <c r="M193" s="220"/>
      <c r="N193" s="220"/>
      <c r="O193" s="402"/>
      <c r="P193" s="402"/>
      <c r="Q193" s="402"/>
      <c r="R193" s="402"/>
      <c r="S193" s="402"/>
      <c r="T193" s="402"/>
      <c r="U193" s="402"/>
      <c r="V193" s="223"/>
      <c r="W193" s="223"/>
      <c r="X193" s="223"/>
      <c r="Y193" s="223"/>
      <c r="Z193" s="223"/>
      <c r="AA193" s="223"/>
      <c r="AB193" s="223"/>
      <c r="AC193" s="223"/>
      <c r="AD193" s="223"/>
      <c r="AE193" s="223"/>
      <c r="AF193" s="223"/>
      <c r="AG193" s="223"/>
      <c r="AH193" s="223"/>
      <c r="AI193" s="223"/>
      <c r="AJ193" s="223"/>
      <c r="AK193" s="223"/>
    </row>
    <row r="194" spans="2:37" ht="14.25" customHeight="1">
      <c r="B194" s="220"/>
      <c r="C194" s="220"/>
      <c r="D194" s="220"/>
      <c r="E194" s="220"/>
      <c r="F194" s="220"/>
      <c r="G194" s="220"/>
      <c r="H194" s="220"/>
      <c r="I194" s="220"/>
      <c r="J194" s="220"/>
      <c r="K194" s="220"/>
      <c r="L194" s="220"/>
      <c r="M194" s="220"/>
      <c r="N194" s="220"/>
      <c r="O194" s="402"/>
      <c r="P194" s="402"/>
      <c r="Q194" s="402"/>
      <c r="R194" s="402"/>
      <c r="S194" s="402"/>
      <c r="T194" s="402"/>
      <c r="U194" s="402"/>
      <c r="V194" s="223"/>
      <c r="W194" s="223"/>
      <c r="X194" s="223"/>
      <c r="Y194" s="223"/>
      <c r="Z194" s="223"/>
      <c r="AA194" s="223"/>
      <c r="AB194" s="223"/>
      <c r="AC194" s="223"/>
      <c r="AD194" s="223"/>
      <c r="AE194" s="223"/>
      <c r="AF194" s="223"/>
      <c r="AG194" s="223"/>
      <c r="AH194" s="223"/>
      <c r="AI194" s="223"/>
      <c r="AJ194" s="223"/>
      <c r="AK194" s="223"/>
    </row>
    <row r="195" spans="2:37" ht="14.25" customHeight="1">
      <c r="B195" s="220"/>
      <c r="C195" s="220"/>
      <c r="D195" s="220"/>
      <c r="E195" s="220"/>
      <c r="F195" s="220"/>
      <c r="G195" s="220"/>
      <c r="H195" s="220"/>
      <c r="I195" s="220"/>
      <c r="J195" s="220"/>
      <c r="K195" s="220"/>
      <c r="L195" s="220"/>
      <c r="M195" s="220"/>
      <c r="N195" s="220"/>
      <c r="O195" s="402"/>
      <c r="P195" s="402"/>
      <c r="Q195" s="402"/>
      <c r="R195" s="402"/>
      <c r="S195" s="402"/>
      <c r="T195" s="402"/>
      <c r="U195" s="402"/>
      <c r="V195" s="223"/>
      <c r="W195" s="223"/>
      <c r="X195" s="223"/>
      <c r="Y195" s="223"/>
      <c r="Z195" s="223"/>
      <c r="AA195" s="223"/>
      <c r="AB195" s="223"/>
      <c r="AC195" s="223"/>
      <c r="AD195" s="223"/>
      <c r="AE195" s="223"/>
      <c r="AF195" s="223"/>
      <c r="AG195" s="223"/>
      <c r="AH195" s="223"/>
      <c r="AI195" s="223"/>
      <c r="AJ195" s="223"/>
      <c r="AK195" s="223"/>
    </row>
    <row r="196" spans="2:37" ht="14.25" customHeight="1">
      <c r="B196" s="220"/>
      <c r="C196" s="220"/>
      <c r="D196" s="220"/>
      <c r="E196" s="220"/>
      <c r="F196" s="220"/>
      <c r="G196" s="220"/>
      <c r="H196" s="220"/>
      <c r="I196" s="220"/>
      <c r="J196" s="220"/>
      <c r="K196" s="220"/>
      <c r="L196" s="220"/>
      <c r="M196" s="220"/>
      <c r="N196" s="220"/>
      <c r="O196" s="402"/>
      <c r="P196" s="402"/>
      <c r="Q196" s="402"/>
      <c r="R196" s="402"/>
      <c r="S196" s="402"/>
      <c r="T196" s="402"/>
      <c r="U196" s="402"/>
      <c r="V196" s="223"/>
      <c r="W196" s="223"/>
      <c r="X196" s="223"/>
      <c r="Y196" s="223"/>
      <c r="Z196" s="223"/>
      <c r="AA196" s="223"/>
      <c r="AB196" s="223"/>
      <c r="AC196" s="223"/>
      <c r="AD196" s="223"/>
      <c r="AE196" s="223"/>
      <c r="AF196" s="223"/>
      <c r="AG196" s="223"/>
      <c r="AH196" s="223"/>
      <c r="AI196" s="223"/>
      <c r="AJ196" s="223"/>
      <c r="AK196" s="223"/>
    </row>
    <row r="197" spans="2:37" ht="14.25" customHeight="1">
      <c r="B197" s="220"/>
      <c r="C197" s="220"/>
      <c r="D197" s="220"/>
      <c r="E197" s="220"/>
      <c r="F197" s="220"/>
      <c r="G197" s="220"/>
      <c r="H197" s="220"/>
      <c r="I197" s="220"/>
      <c r="J197" s="220"/>
      <c r="K197" s="220"/>
      <c r="L197" s="220"/>
      <c r="M197" s="220"/>
      <c r="N197" s="220"/>
      <c r="O197" s="402"/>
      <c r="P197" s="402"/>
      <c r="Q197" s="402"/>
      <c r="R197" s="402"/>
      <c r="S197" s="402"/>
      <c r="T197" s="402"/>
      <c r="U197" s="402"/>
      <c r="V197" s="223"/>
      <c r="W197" s="223"/>
      <c r="X197" s="223"/>
      <c r="Y197" s="223"/>
      <c r="Z197" s="223"/>
      <c r="AA197" s="223"/>
      <c r="AB197" s="223"/>
      <c r="AC197" s="223"/>
      <c r="AD197" s="223"/>
      <c r="AE197" s="223"/>
      <c r="AF197" s="223"/>
      <c r="AG197" s="223"/>
      <c r="AH197" s="223"/>
      <c r="AI197" s="223"/>
      <c r="AJ197" s="223"/>
      <c r="AK197" s="223"/>
    </row>
    <row r="198" spans="2:37" ht="14.25" customHeight="1">
      <c r="B198" s="220"/>
      <c r="C198" s="220"/>
      <c r="D198" s="220"/>
      <c r="E198" s="220"/>
      <c r="F198" s="220"/>
      <c r="G198" s="220"/>
      <c r="H198" s="220"/>
      <c r="I198" s="220"/>
      <c r="J198" s="220"/>
      <c r="K198" s="220"/>
      <c r="L198" s="220"/>
      <c r="M198" s="220"/>
      <c r="N198" s="220"/>
      <c r="O198" s="402"/>
      <c r="P198" s="402"/>
      <c r="Q198" s="402"/>
      <c r="R198" s="402"/>
      <c r="S198" s="402"/>
      <c r="T198" s="402"/>
      <c r="U198" s="402"/>
      <c r="V198" s="223"/>
      <c r="W198" s="223"/>
      <c r="X198" s="223"/>
      <c r="Y198" s="223"/>
      <c r="Z198" s="223"/>
      <c r="AA198" s="223"/>
      <c r="AB198" s="223"/>
      <c r="AC198" s="223"/>
      <c r="AD198" s="223"/>
      <c r="AE198" s="223"/>
      <c r="AF198" s="223"/>
      <c r="AG198" s="223"/>
      <c r="AH198" s="223"/>
      <c r="AI198" s="223"/>
      <c r="AJ198" s="223"/>
      <c r="AK198" s="223"/>
    </row>
    <row r="199" spans="2:37" ht="14.25" customHeight="1">
      <c r="B199" s="220"/>
      <c r="C199" s="220"/>
      <c r="D199" s="220"/>
      <c r="E199" s="220"/>
      <c r="F199" s="220"/>
      <c r="G199" s="220"/>
      <c r="H199" s="220"/>
      <c r="I199" s="220"/>
      <c r="J199" s="220"/>
      <c r="K199" s="220"/>
      <c r="L199" s="220"/>
      <c r="M199" s="220"/>
      <c r="N199" s="220"/>
      <c r="O199" s="402"/>
      <c r="P199" s="402"/>
      <c r="Q199" s="402"/>
      <c r="R199" s="402"/>
      <c r="S199" s="402"/>
      <c r="T199" s="402"/>
      <c r="U199" s="402"/>
      <c r="V199" s="223"/>
      <c r="W199" s="223"/>
      <c r="X199" s="223"/>
      <c r="Y199" s="223"/>
      <c r="Z199" s="223"/>
      <c r="AA199" s="223"/>
      <c r="AB199" s="223"/>
      <c r="AC199" s="223"/>
      <c r="AD199" s="223"/>
      <c r="AE199" s="223"/>
      <c r="AF199" s="223"/>
      <c r="AG199" s="223"/>
      <c r="AH199" s="223"/>
      <c r="AI199" s="223"/>
      <c r="AJ199" s="223"/>
      <c r="AK199" s="223"/>
    </row>
    <row r="200" spans="2:37" ht="14.25" customHeight="1">
      <c r="B200" s="229"/>
      <c r="C200" s="229"/>
      <c r="D200" s="229"/>
      <c r="E200" s="229"/>
      <c r="F200" s="229"/>
      <c r="G200" s="229"/>
      <c r="H200" s="229"/>
      <c r="I200" s="229"/>
      <c r="J200" s="229"/>
      <c r="K200" s="229"/>
      <c r="L200" s="229"/>
      <c r="M200" s="229"/>
      <c r="N200" s="229"/>
      <c r="O200" s="229"/>
      <c r="P200" s="229"/>
      <c r="Q200" s="229"/>
      <c r="R200" s="229"/>
      <c r="S200" s="229"/>
      <c r="T200" s="229"/>
      <c r="U200" s="229"/>
      <c r="V200" s="223"/>
      <c r="W200" s="223"/>
      <c r="X200" s="223"/>
      <c r="Y200" s="223"/>
      <c r="Z200" s="223"/>
      <c r="AA200" s="223"/>
      <c r="AB200" s="223"/>
      <c r="AC200" s="223"/>
      <c r="AD200" s="223"/>
      <c r="AE200" s="223"/>
      <c r="AF200" s="223"/>
      <c r="AG200" s="223"/>
      <c r="AH200" s="223"/>
      <c r="AI200" s="223"/>
      <c r="AJ200" s="223"/>
      <c r="AK200" s="223"/>
    </row>
    <row r="201" spans="2:37" ht="14.25" customHeight="1">
      <c r="B201" s="229"/>
      <c r="C201" s="229"/>
      <c r="D201" s="229"/>
      <c r="E201" s="229"/>
      <c r="F201" s="229"/>
      <c r="G201" s="229"/>
      <c r="H201" s="229"/>
      <c r="I201" s="229"/>
      <c r="J201" s="229"/>
      <c r="K201" s="229"/>
      <c r="L201" s="229"/>
      <c r="M201" s="229"/>
      <c r="N201" s="229"/>
      <c r="O201" s="229"/>
      <c r="P201" s="229"/>
      <c r="Q201" s="229"/>
      <c r="R201" s="229"/>
      <c r="S201" s="229"/>
      <c r="T201" s="229"/>
      <c r="U201" s="229"/>
      <c r="V201" s="223"/>
      <c r="W201" s="223"/>
      <c r="X201" s="223"/>
      <c r="Y201" s="223"/>
      <c r="Z201" s="223"/>
      <c r="AA201" s="223"/>
      <c r="AB201" s="223"/>
      <c r="AC201" s="223"/>
      <c r="AD201" s="223"/>
      <c r="AE201" s="223"/>
      <c r="AF201" s="223"/>
      <c r="AG201" s="223"/>
      <c r="AH201" s="223"/>
      <c r="AI201" s="223"/>
      <c r="AJ201" s="223"/>
      <c r="AK201" s="223"/>
    </row>
    <row r="202" spans="2:37" ht="14.25" customHeight="1">
      <c r="V202" s="223"/>
      <c r="W202" s="223"/>
      <c r="X202" s="223"/>
      <c r="Y202" s="223"/>
      <c r="Z202" s="223"/>
      <c r="AA202" s="223"/>
      <c r="AB202" s="223"/>
      <c r="AC202" s="223"/>
      <c r="AD202" s="223"/>
      <c r="AE202" s="223"/>
      <c r="AF202" s="223"/>
      <c r="AG202" s="223"/>
      <c r="AH202" s="223"/>
      <c r="AI202" s="223"/>
      <c r="AJ202" s="223"/>
      <c r="AK202" s="223"/>
    </row>
    <row r="203" spans="2:37" ht="14.25" customHeight="1">
      <c r="V203" s="223"/>
      <c r="W203" s="223"/>
      <c r="X203" s="223"/>
      <c r="Y203" s="223"/>
      <c r="Z203" s="223"/>
      <c r="AA203" s="223"/>
      <c r="AB203" s="223"/>
      <c r="AC203" s="223"/>
      <c r="AD203" s="223"/>
      <c r="AE203" s="223"/>
      <c r="AF203" s="223"/>
      <c r="AG203" s="223"/>
      <c r="AH203" s="223"/>
      <c r="AI203" s="223"/>
      <c r="AJ203" s="223"/>
      <c r="AK203" s="223"/>
    </row>
    <row r="204" spans="2:37" ht="14.25" customHeight="1">
      <c r="V204" s="223"/>
      <c r="W204" s="223"/>
      <c r="X204" s="223"/>
      <c r="Y204" s="223"/>
      <c r="Z204" s="223"/>
      <c r="AA204" s="223"/>
      <c r="AB204" s="223"/>
      <c r="AC204" s="223"/>
      <c r="AD204" s="223"/>
      <c r="AE204" s="223"/>
      <c r="AF204" s="223"/>
      <c r="AG204" s="223"/>
      <c r="AH204" s="223"/>
      <c r="AI204" s="223"/>
      <c r="AJ204" s="223"/>
      <c r="AK204" s="223"/>
    </row>
    <row r="205" spans="2:37" ht="14.25" customHeight="1">
      <c r="V205" s="223"/>
      <c r="W205" s="223"/>
      <c r="X205" s="223"/>
      <c r="Y205" s="223"/>
      <c r="Z205" s="223"/>
      <c r="AA205" s="223"/>
      <c r="AB205" s="223"/>
      <c r="AC205" s="223"/>
      <c r="AD205" s="223"/>
      <c r="AE205" s="223"/>
      <c r="AF205" s="223"/>
      <c r="AG205" s="223"/>
      <c r="AH205" s="223"/>
      <c r="AI205" s="223"/>
      <c r="AJ205" s="223"/>
      <c r="AK205" s="223"/>
    </row>
    <row r="206" spans="2:37" ht="14.25" customHeight="1">
      <c r="V206" s="223"/>
      <c r="W206" s="223"/>
      <c r="X206" s="223"/>
      <c r="Y206" s="223"/>
      <c r="Z206" s="223"/>
      <c r="AA206" s="223"/>
      <c r="AB206" s="223"/>
      <c r="AC206" s="223"/>
      <c r="AD206" s="223"/>
      <c r="AE206" s="223"/>
      <c r="AF206" s="223"/>
      <c r="AG206" s="223"/>
      <c r="AH206" s="223"/>
      <c r="AI206" s="223"/>
      <c r="AJ206" s="223"/>
      <c r="AK206" s="223"/>
    </row>
    <row r="207" spans="2:37" ht="14.25" customHeight="1"/>
    <row r="208" spans="2:37"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316" ht="15" customHeight="1"/>
  </sheetData>
  <sheetProtection password="CF32" sheet="1" formatCells="0" selectLockedCells="1"/>
  <customSheetViews>
    <customSheetView guid="{EF37224A-BEAD-47A8-87A2-E8BBC3DBEF06}" showPageBreaks="1" showGridLines="0" outlineSymbols="0" fitToPage="1" printArea="1" view="pageBreakPreview" topLeftCell="A157">
      <selection activeCell="B62" sqref="B62:C68"/>
      <rowBreaks count="2" manualBreakCount="2">
        <brk id="23" min="1" max="19" man="1"/>
        <brk id="114" max="16383" man="1"/>
      </rowBreaks>
      <pageMargins left="0.70866141732283472" right="0.70866141732283472" top="0.39370078740157483" bottom="0.27559055118110237" header="0.31496062992125984" footer="0"/>
      <pageSetup paperSize="9" scale="86" fitToWidth="0" orientation="portrait" blackAndWhite="1" r:id="rId1"/>
      <extLst>
        <ext xmlns:xlsdti="http://schemas.microsoft.com/office/spreadsheetml/2023/showDataTypeIcons" uri="{a3c15fd4-4149-4032-8f15-062bd4999b60}">
          <xlsdti:showDataTypeIconsCustomSheetView visible="0"/>
        </ext>
      </extLst>
    </customSheetView>
  </customSheetViews>
  <mergeCells count="272">
    <mergeCell ref="J133:N133"/>
    <mergeCell ref="O133:U133"/>
    <mergeCell ref="E134:I134"/>
    <mergeCell ref="J134:N134"/>
    <mergeCell ref="O134:U134"/>
    <mergeCell ref="W133:AI135"/>
    <mergeCell ref="W97:AK97"/>
    <mergeCell ref="W100:AI100"/>
    <mergeCell ref="W103:AK103"/>
    <mergeCell ref="W115:AK115"/>
    <mergeCell ref="W118:AK118"/>
    <mergeCell ref="W123:AI125"/>
    <mergeCell ref="M112:P112"/>
    <mergeCell ref="Q112:U112"/>
    <mergeCell ref="B1:U1"/>
    <mergeCell ref="W18:AK18"/>
    <mergeCell ref="W65:AK65"/>
    <mergeCell ref="V75:V78"/>
    <mergeCell ref="V80:V83"/>
    <mergeCell ref="W84:AJ84"/>
    <mergeCell ref="H10:U10"/>
    <mergeCell ref="X10:Y10"/>
    <mergeCell ref="B10:G10"/>
    <mergeCell ref="M105:P105"/>
    <mergeCell ref="Q105:U105"/>
    <mergeCell ref="M106:P106"/>
    <mergeCell ref="Q106:U106"/>
    <mergeCell ref="M107:P107"/>
    <mergeCell ref="Q107:U107"/>
    <mergeCell ref="B11:G11"/>
    <mergeCell ref="H11:U11"/>
    <mergeCell ref="B12:G12"/>
    <mergeCell ref="B4:U4"/>
    <mergeCell ref="B7:G7"/>
    <mergeCell ref="H7:U7"/>
    <mergeCell ref="B8:G8"/>
    <mergeCell ref="H8:U8"/>
    <mergeCell ref="B9:G9"/>
    <mergeCell ref="H9:U9"/>
    <mergeCell ref="H12:U12"/>
    <mergeCell ref="B13:G13"/>
    <mergeCell ref="H13:U13"/>
    <mergeCell ref="B14:G14"/>
    <mergeCell ref="H14:U14"/>
    <mergeCell ref="B15:G15"/>
    <mergeCell ref="H15:M15"/>
    <mergeCell ref="N15:O15"/>
    <mergeCell ref="P15:U15"/>
    <mergeCell ref="W21:AI21"/>
    <mergeCell ref="I22:J22"/>
    <mergeCell ref="K22:L22"/>
    <mergeCell ref="M22:U22"/>
    <mergeCell ref="B18:G18"/>
    <mergeCell ref="H18:M18"/>
    <mergeCell ref="N18:O18"/>
    <mergeCell ref="P18:U18"/>
    <mergeCell ref="I20:J20"/>
    <mergeCell ref="K20:L20"/>
    <mergeCell ref="B23:G23"/>
    <mergeCell ref="H23:U23"/>
    <mergeCell ref="B19:G22"/>
    <mergeCell ref="I19:J19"/>
    <mergeCell ref="K19:L19"/>
    <mergeCell ref="M19:U19"/>
    <mergeCell ref="I21:J21"/>
    <mergeCell ref="K21:L21"/>
    <mergeCell ref="M21:U21"/>
    <mergeCell ref="M20:U20"/>
    <mergeCell ref="B29:U40"/>
    <mergeCell ref="B60:C60"/>
    <mergeCell ref="E60:G60"/>
    <mergeCell ref="B61:O61"/>
    <mergeCell ref="P61:S61"/>
    <mergeCell ref="T61:U61"/>
    <mergeCell ref="F57:U57"/>
    <mergeCell ref="T62:U62"/>
    <mergeCell ref="D63:O63"/>
    <mergeCell ref="T68:U68"/>
    <mergeCell ref="P63:S63"/>
    <mergeCell ref="T63:U63"/>
    <mergeCell ref="D64:O64"/>
    <mergeCell ref="P64:S64"/>
    <mergeCell ref="T64:U64"/>
    <mergeCell ref="D65:O65"/>
    <mergeCell ref="P65:S65"/>
    <mergeCell ref="T65:U65"/>
    <mergeCell ref="D66:O66"/>
    <mergeCell ref="B69:O69"/>
    <mergeCell ref="P69:S69"/>
    <mergeCell ref="T69:U69"/>
    <mergeCell ref="P66:S66"/>
    <mergeCell ref="T66:U66"/>
    <mergeCell ref="D67:O67"/>
    <mergeCell ref="P67:S67"/>
    <mergeCell ref="T67:U67"/>
    <mergeCell ref="D68:O68"/>
    <mergeCell ref="P68:S68"/>
    <mergeCell ref="B73:I73"/>
    <mergeCell ref="J73:O73"/>
    <mergeCell ref="B62:C68"/>
    <mergeCell ref="D62:O62"/>
    <mergeCell ref="P62:S62"/>
    <mergeCell ref="B75:F76"/>
    <mergeCell ref="G75:I75"/>
    <mergeCell ref="J75:L75"/>
    <mergeCell ref="M75:U75"/>
    <mergeCell ref="B77:F77"/>
    <mergeCell ref="G77:H77"/>
    <mergeCell ref="J77:K77"/>
    <mergeCell ref="M77:N77"/>
    <mergeCell ref="P77:Q77"/>
    <mergeCell ref="S77:T77"/>
    <mergeCell ref="B78:F78"/>
    <mergeCell ref="G78:I78"/>
    <mergeCell ref="J78:K78"/>
    <mergeCell ref="M78:N78"/>
    <mergeCell ref="P78:Q78"/>
    <mergeCell ref="S78:T78"/>
    <mergeCell ref="B80:F80"/>
    <mergeCell ref="G80:I80"/>
    <mergeCell ref="M80:N80"/>
    <mergeCell ref="P80:Q80"/>
    <mergeCell ref="S80:T80"/>
    <mergeCell ref="B79:F79"/>
    <mergeCell ref="M79:N79"/>
    <mergeCell ref="P79:Q79"/>
    <mergeCell ref="S79:T79"/>
    <mergeCell ref="B82:F83"/>
    <mergeCell ref="G82:I82"/>
    <mergeCell ref="J82:L82"/>
    <mergeCell ref="M82:U82"/>
    <mergeCell ref="B84:F85"/>
    <mergeCell ref="G84:H85"/>
    <mergeCell ref="J84:K85"/>
    <mergeCell ref="M84:N85"/>
    <mergeCell ref="P84:Q85"/>
    <mergeCell ref="S84:T85"/>
    <mergeCell ref="B86:F86"/>
    <mergeCell ref="G86:I86"/>
    <mergeCell ref="J86:K86"/>
    <mergeCell ref="M86:N86"/>
    <mergeCell ref="P86:Q86"/>
    <mergeCell ref="S86:T86"/>
    <mergeCell ref="B89:F89"/>
    <mergeCell ref="G89:I89"/>
    <mergeCell ref="M89:N89"/>
    <mergeCell ref="P89:Q89"/>
    <mergeCell ref="S89:T89"/>
    <mergeCell ref="B87:F88"/>
    <mergeCell ref="M87:N88"/>
    <mergeCell ref="P87:Q88"/>
    <mergeCell ref="S87:T88"/>
    <mergeCell ref="J89:K89"/>
    <mergeCell ref="B92:U94"/>
    <mergeCell ref="B95:U95"/>
    <mergeCell ref="B96:U96"/>
    <mergeCell ref="B97:U97"/>
    <mergeCell ref="B98:U98"/>
    <mergeCell ref="B104:D104"/>
    <mergeCell ref="E104:L104"/>
    <mergeCell ref="M104:P104"/>
    <mergeCell ref="Q104:U104"/>
    <mergeCell ref="B105:D105"/>
    <mergeCell ref="E105:L105"/>
    <mergeCell ref="B106:D106"/>
    <mergeCell ref="E106:L106"/>
    <mergeCell ref="B107:D107"/>
    <mergeCell ref="E107:L107"/>
    <mergeCell ref="B108:D108"/>
    <mergeCell ref="E108:L108"/>
    <mergeCell ref="M108:P108"/>
    <mergeCell ref="Q108:U108"/>
    <mergeCell ref="B109:D109"/>
    <mergeCell ref="E109:L109"/>
    <mergeCell ref="B110:D110"/>
    <mergeCell ref="E110:L110"/>
    <mergeCell ref="M109:P109"/>
    <mergeCell ref="Q109:U109"/>
    <mergeCell ref="B111:D111"/>
    <mergeCell ref="E111:L111"/>
    <mergeCell ref="M110:P110"/>
    <mergeCell ref="Q110:U110"/>
    <mergeCell ref="M111:P111"/>
    <mergeCell ref="Q111:U111"/>
    <mergeCell ref="B112:D112"/>
    <mergeCell ref="E112:L112"/>
    <mergeCell ref="S121:U121"/>
    <mergeCell ref="B113:D113"/>
    <mergeCell ref="E113:L113"/>
    <mergeCell ref="B120:F121"/>
    <mergeCell ref="S120:U120"/>
    <mergeCell ref="G120:R120"/>
    <mergeCell ref="M113:P113"/>
    <mergeCell ref="Q113:U113"/>
    <mergeCell ref="B122:F122"/>
    <mergeCell ref="J122:K122"/>
    <mergeCell ref="M122:N122"/>
    <mergeCell ref="P122:Q122"/>
    <mergeCell ref="S122:T122"/>
    <mergeCell ref="B125:J125"/>
    <mergeCell ref="K125:U125"/>
    <mergeCell ref="G122:H122"/>
    <mergeCell ref="B126:I126"/>
    <mergeCell ref="K126:S126"/>
    <mergeCell ref="T126:U126"/>
    <mergeCell ref="B130:D130"/>
    <mergeCell ref="E130:I130"/>
    <mergeCell ref="J130:N130"/>
    <mergeCell ref="O130:U130"/>
    <mergeCell ref="B131:D131"/>
    <mergeCell ref="B132:D132"/>
    <mergeCell ref="E131:I131"/>
    <mergeCell ref="J131:N131"/>
    <mergeCell ref="O131:U131"/>
    <mergeCell ref="E132:I132"/>
    <mergeCell ref="J132:N132"/>
    <mergeCell ref="O132:U132"/>
    <mergeCell ref="B133:D133"/>
    <mergeCell ref="B134:D134"/>
    <mergeCell ref="B137:D137"/>
    <mergeCell ref="E137:L137"/>
    <mergeCell ref="M137:U137"/>
    <mergeCell ref="B138:D138"/>
    <mergeCell ref="E138:L138"/>
    <mergeCell ref="M138:S138"/>
    <mergeCell ref="T138:U138"/>
    <mergeCell ref="E133:I133"/>
    <mergeCell ref="B139:D139"/>
    <mergeCell ref="E139:L139"/>
    <mergeCell ref="M139:S139"/>
    <mergeCell ref="T139:U139"/>
    <mergeCell ref="B143:J143"/>
    <mergeCell ref="K143:L143"/>
    <mergeCell ref="M143:U143"/>
    <mergeCell ref="K144:L144"/>
    <mergeCell ref="M144:S144"/>
    <mergeCell ref="T144:U144"/>
    <mergeCell ref="B144:C146"/>
    <mergeCell ref="D144:J144"/>
    <mergeCell ref="D145:J145"/>
    <mergeCell ref="K146:L146"/>
    <mergeCell ref="M146:S146"/>
    <mergeCell ref="T146:U146"/>
    <mergeCell ref="D146:J146"/>
    <mergeCell ref="D148:J148"/>
    <mergeCell ref="T147:U147"/>
    <mergeCell ref="K148:L148"/>
    <mergeCell ref="M148:S148"/>
    <mergeCell ref="T148:U148"/>
    <mergeCell ref="K145:L145"/>
    <mergeCell ref="M145:S145"/>
    <mergeCell ref="T145:U145"/>
    <mergeCell ref="G87:H88"/>
    <mergeCell ref="J87:K88"/>
    <mergeCell ref="B147:C147"/>
    <mergeCell ref="M151:N151"/>
    <mergeCell ref="B154:F154"/>
    <mergeCell ref="G154:H154"/>
    <mergeCell ref="K147:L147"/>
    <mergeCell ref="M147:S147"/>
    <mergeCell ref="D147:J147"/>
    <mergeCell ref="B148:C148"/>
    <mergeCell ref="B74:F74"/>
    <mergeCell ref="B81:K81"/>
    <mergeCell ref="B160:U164"/>
    <mergeCell ref="B167:U168"/>
    <mergeCell ref="B151:F151"/>
    <mergeCell ref="G151:H151"/>
    <mergeCell ref="I151:L151"/>
    <mergeCell ref="G79:H79"/>
    <mergeCell ref="J79:K79"/>
    <mergeCell ref="J80:K80"/>
  </mergeCells>
  <phoneticPr fontId="26"/>
  <conditionalFormatting sqref="J119 O119">
    <cfRule type="expression" dxfId="4" priority="2">
      <formula>AND(#REF!="原単位",ISBLANK($J$75))</formula>
    </cfRule>
  </conditionalFormatting>
  <conditionalFormatting sqref="J119 O119">
    <cfRule type="expression" dxfId="3" priority="1" stopIfTrue="1">
      <formula>#REF!="原単位"</formula>
    </cfRule>
  </conditionalFormatting>
  <pageMargins left="0.70866141732283472" right="0.70866141732283472" top="0.39370078740157483" bottom="0.27559055118110237" header="0.31496062992125984" footer="0"/>
  <pageSetup paperSize="9" scale="91" fitToWidth="0" orientation="portrait" blackAndWhite="1" r:id="rId2"/>
  <rowBreaks count="2" manualBreakCount="2">
    <brk id="23" min="1" max="19" man="1"/>
    <brk id="114" max="1638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4F388-495E-4E2F-94A0-ED3388757A9F}">
  <sheetPr>
    <tabColor rgb="FF00B050"/>
    <pageSetUpPr fitToPage="1"/>
  </sheetPr>
  <dimension ref="A1:AL90"/>
  <sheetViews>
    <sheetView showGridLines="0" view="pageBreakPreview" zoomScaleNormal="100" zoomScaleSheetLayoutView="100" workbookViewId="0">
      <selection activeCell="B1" sqref="B1"/>
    </sheetView>
  </sheetViews>
  <sheetFormatPr defaultColWidth="9" defaultRowHeight="13"/>
  <cols>
    <col min="1" max="39" width="4.6328125" style="1" customWidth="1"/>
    <col min="40" max="16384" width="9" style="1"/>
  </cols>
  <sheetData>
    <row r="1" spans="1:38" ht="25.5" customHeight="1">
      <c r="A1" s="138"/>
      <c r="B1" s="291" t="s">
        <v>481</v>
      </c>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row>
    <row r="2" spans="1:38" ht="25" customHeight="1">
      <c r="A2" s="138"/>
      <c r="B2" s="6" t="s">
        <v>78</v>
      </c>
      <c r="C2" s="6"/>
      <c r="V2" s="138"/>
      <c r="W2" s="138"/>
      <c r="X2" s="141"/>
      <c r="Y2" s="141"/>
      <c r="Z2" s="141"/>
      <c r="AA2" s="141"/>
      <c r="AB2" s="141"/>
      <c r="AC2" s="141"/>
      <c r="AD2" s="141"/>
      <c r="AE2" s="141"/>
      <c r="AF2" s="141"/>
      <c r="AG2" s="141"/>
      <c r="AH2" s="141"/>
      <c r="AI2" s="141"/>
      <c r="AJ2" s="141"/>
      <c r="AK2" s="6"/>
      <c r="AL2" s="6"/>
    </row>
    <row r="3" spans="1:38" ht="12" customHeight="1">
      <c r="A3" s="138"/>
      <c r="B3" s="8"/>
      <c r="C3" s="9"/>
      <c r="D3" s="15"/>
      <c r="E3" s="15"/>
      <c r="F3" s="15"/>
      <c r="G3" s="15"/>
      <c r="H3" s="15"/>
      <c r="I3" s="15"/>
      <c r="J3" s="15"/>
      <c r="K3" s="15"/>
      <c r="L3" s="15"/>
      <c r="M3" s="15"/>
      <c r="N3" s="15"/>
      <c r="O3" s="15"/>
      <c r="P3" s="15"/>
      <c r="Q3" s="15"/>
      <c r="R3" s="15"/>
      <c r="S3" s="15"/>
      <c r="T3" s="15"/>
      <c r="U3" s="16"/>
      <c r="V3" s="142"/>
      <c r="W3" s="138"/>
      <c r="X3" s="141"/>
      <c r="Y3" s="141"/>
      <c r="Z3" s="141"/>
      <c r="AA3" s="141"/>
      <c r="AB3" s="141"/>
      <c r="AC3" s="141"/>
      <c r="AD3" s="141"/>
      <c r="AE3" s="141"/>
      <c r="AF3" s="141"/>
      <c r="AG3" s="141"/>
      <c r="AH3" s="141"/>
      <c r="AI3" s="141"/>
      <c r="AJ3" s="141"/>
      <c r="AK3" s="6"/>
      <c r="AL3" s="6"/>
    </row>
    <row r="4" spans="1:38" ht="25" customHeight="1">
      <c r="A4" s="138"/>
      <c r="B4" s="638" t="s">
        <v>112</v>
      </c>
      <c r="C4" s="639"/>
      <c r="D4" s="639"/>
      <c r="E4" s="639"/>
      <c r="F4" s="639"/>
      <c r="G4" s="639"/>
      <c r="H4" s="639"/>
      <c r="I4" s="639"/>
      <c r="J4" s="639"/>
      <c r="K4" s="639"/>
      <c r="L4" s="639"/>
      <c r="M4" s="639"/>
      <c r="N4" s="639"/>
      <c r="O4" s="639"/>
      <c r="P4" s="639"/>
      <c r="Q4" s="639"/>
      <c r="R4" s="639"/>
      <c r="S4" s="639"/>
      <c r="T4" s="639"/>
      <c r="U4" s="640"/>
      <c r="V4" s="143"/>
      <c r="W4" s="291" t="s">
        <v>250</v>
      </c>
      <c r="X4" s="141"/>
      <c r="Y4" s="141"/>
      <c r="Z4" s="141"/>
      <c r="AA4" s="145"/>
      <c r="AB4" s="145"/>
      <c r="AC4" s="141"/>
      <c r="AD4" s="141"/>
      <c r="AE4" s="141"/>
      <c r="AF4" s="141"/>
      <c r="AG4" s="141"/>
      <c r="AH4" s="141"/>
      <c r="AI4" s="141"/>
      <c r="AJ4" s="141"/>
      <c r="AK4" s="6"/>
      <c r="AL4" s="6"/>
    </row>
    <row r="5" spans="1:38" ht="20.149999999999999" customHeight="1">
      <c r="A5" s="138"/>
      <c r="B5" s="393"/>
      <c r="C5" s="394"/>
      <c r="D5" s="394"/>
      <c r="E5" s="394"/>
      <c r="F5" s="394"/>
      <c r="G5" s="394"/>
      <c r="H5" s="394"/>
      <c r="I5" s="394"/>
      <c r="J5" s="394"/>
      <c r="K5" s="394"/>
      <c r="L5" s="394"/>
      <c r="M5" s="394"/>
      <c r="N5" s="394"/>
      <c r="O5" s="394"/>
      <c r="P5" s="394"/>
      <c r="Q5" s="394"/>
      <c r="R5" s="394"/>
      <c r="S5" s="394"/>
      <c r="T5" s="394"/>
      <c r="U5" s="395"/>
      <c r="V5" s="146"/>
      <c r="W5" s="144"/>
      <c r="X5" s="141"/>
      <c r="Y5" s="141"/>
      <c r="Z5" s="141"/>
      <c r="AA5" s="145"/>
      <c r="AB5" s="145"/>
      <c r="AC5" s="141"/>
      <c r="AD5" s="141"/>
      <c r="AE5" s="141"/>
      <c r="AF5" s="141"/>
      <c r="AG5" s="141"/>
      <c r="AH5" s="141"/>
      <c r="AI5" s="141"/>
      <c r="AJ5" s="141"/>
      <c r="AK5" s="6"/>
      <c r="AL5" s="6"/>
    </row>
    <row r="6" spans="1:38" ht="20.149999999999999" customHeight="1">
      <c r="A6" s="138"/>
      <c r="B6" s="18"/>
      <c r="C6" s="3"/>
      <c r="D6" s="3"/>
      <c r="E6" s="3"/>
      <c r="F6" s="3"/>
      <c r="G6" s="3"/>
      <c r="H6" s="3"/>
      <c r="I6" s="3"/>
      <c r="J6" s="3"/>
      <c r="K6" s="3"/>
      <c r="L6" s="3"/>
      <c r="M6" s="3"/>
      <c r="N6" s="19" t="s">
        <v>285</v>
      </c>
      <c r="O6" s="394">
        <f>IF(基本入力!F86="","",基本入力!F86)</f>
        <v>11</v>
      </c>
      <c r="P6" s="394" t="s">
        <v>2</v>
      </c>
      <c r="Q6" s="394" t="str">
        <f>IF(基本入力!H86="","",基本入力!H86)</f>
        <v/>
      </c>
      <c r="R6" s="394" t="s">
        <v>3</v>
      </c>
      <c r="S6" s="394" t="str">
        <f>IF(基本入力!J86="","",基本入力!J86)</f>
        <v/>
      </c>
      <c r="T6" s="394" t="s">
        <v>4</v>
      </c>
      <c r="U6" s="17"/>
      <c r="V6" s="142"/>
      <c r="W6" s="292" t="s">
        <v>262</v>
      </c>
      <c r="X6" s="147"/>
      <c r="Y6" s="141"/>
      <c r="Z6" s="141"/>
      <c r="AA6" s="141"/>
      <c r="AB6" s="141"/>
      <c r="AC6" s="141"/>
      <c r="AD6" s="141"/>
      <c r="AE6" s="141"/>
      <c r="AF6" s="141"/>
      <c r="AG6" s="141"/>
      <c r="AH6" s="141"/>
      <c r="AI6" s="141"/>
      <c r="AJ6" s="141"/>
      <c r="AK6" s="6"/>
      <c r="AL6" s="6"/>
    </row>
    <row r="7" spans="1:38" ht="20.149999999999999" customHeight="1">
      <c r="A7" s="138"/>
      <c r="B7" s="18"/>
      <c r="C7" s="3"/>
      <c r="D7" s="3"/>
      <c r="E7" s="3"/>
      <c r="F7" s="3"/>
      <c r="G7" s="3"/>
      <c r="H7" s="3"/>
      <c r="I7" s="3"/>
      <c r="J7" s="3"/>
      <c r="K7" s="3"/>
      <c r="L7" s="3"/>
      <c r="M7" s="19"/>
      <c r="N7" s="394"/>
      <c r="O7" s="394"/>
      <c r="P7" s="394"/>
      <c r="Q7" s="394"/>
      <c r="R7" s="394"/>
      <c r="S7" s="394"/>
      <c r="T7" s="394"/>
      <c r="U7" s="17"/>
      <c r="V7" s="142"/>
      <c r="W7" s="138"/>
      <c r="X7" s="141"/>
      <c r="Y7" s="141"/>
      <c r="Z7" s="141"/>
      <c r="AA7" s="141"/>
      <c r="AB7" s="141"/>
      <c r="AC7" s="141"/>
      <c r="AD7" s="141"/>
      <c r="AE7" s="141"/>
      <c r="AF7" s="141"/>
      <c r="AG7" s="141"/>
      <c r="AH7" s="141"/>
      <c r="AI7" s="141"/>
      <c r="AJ7" s="141"/>
      <c r="AK7" s="6"/>
      <c r="AL7" s="6"/>
    </row>
    <row r="8" spans="1:38" ht="20.149999999999999" customHeight="1">
      <c r="A8" s="138"/>
      <c r="B8" s="10"/>
      <c r="C8" s="11" t="s">
        <v>31</v>
      </c>
      <c r="D8" s="11"/>
      <c r="E8" s="11"/>
      <c r="F8" s="11"/>
      <c r="G8" s="11"/>
      <c r="H8" s="11"/>
      <c r="I8" s="11"/>
      <c r="J8" s="11"/>
      <c r="K8" s="11"/>
      <c r="L8" s="11"/>
      <c r="M8" s="11"/>
      <c r="N8" s="11"/>
      <c r="O8" s="11"/>
      <c r="P8" s="11"/>
      <c r="Q8" s="11"/>
      <c r="R8" s="11"/>
      <c r="S8" s="11"/>
      <c r="T8" s="11"/>
      <c r="U8" s="12"/>
      <c r="V8" s="148"/>
      <c r="W8" s="138"/>
      <c r="X8" s="147"/>
      <c r="Y8" s="141"/>
      <c r="Z8" s="141"/>
      <c r="AA8" s="141"/>
      <c r="AB8" s="141"/>
      <c r="AC8" s="141"/>
      <c r="AD8" s="141"/>
      <c r="AE8" s="141"/>
      <c r="AF8" s="141"/>
      <c r="AG8" s="141"/>
      <c r="AH8" s="141"/>
      <c r="AI8" s="141"/>
      <c r="AJ8" s="141"/>
      <c r="AK8" s="6"/>
      <c r="AL8" s="6"/>
    </row>
    <row r="9" spans="1:38" ht="20.149999999999999" customHeight="1">
      <c r="A9" s="138"/>
      <c r="B9" s="10"/>
      <c r="C9" s="11"/>
      <c r="D9" s="11"/>
      <c r="E9" s="11"/>
      <c r="F9" s="11"/>
      <c r="G9" s="11"/>
      <c r="H9" s="11"/>
      <c r="I9" s="11"/>
      <c r="J9" s="11"/>
      <c r="K9" s="11"/>
      <c r="L9" s="11"/>
      <c r="M9" s="11"/>
      <c r="N9" s="11"/>
      <c r="O9" s="11"/>
      <c r="P9" s="11"/>
      <c r="Q9" s="11"/>
      <c r="R9" s="11"/>
      <c r="S9" s="11"/>
      <c r="T9" s="11"/>
      <c r="U9" s="12"/>
      <c r="V9" s="148"/>
      <c r="W9" s="138"/>
      <c r="X9" s="147"/>
      <c r="Y9" s="141"/>
      <c r="Z9" s="141"/>
      <c r="AA9" s="141"/>
      <c r="AB9" s="141"/>
      <c r="AC9" s="141"/>
      <c r="AD9" s="141"/>
      <c r="AE9" s="141"/>
      <c r="AF9" s="141"/>
      <c r="AG9" s="141"/>
      <c r="AH9" s="141"/>
      <c r="AI9" s="141"/>
      <c r="AJ9" s="141"/>
      <c r="AK9" s="6"/>
      <c r="AL9" s="6"/>
    </row>
    <row r="10" spans="1:38" ht="20.149999999999999" customHeight="1">
      <c r="A10" s="138"/>
      <c r="B10" s="10"/>
      <c r="C10" s="3"/>
      <c r="D10" s="3"/>
      <c r="E10" s="3"/>
      <c r="F10" s="3"/>
      <c r="G10" s="3"/>
      <c r="H10" s="11" t="s">
        <v>263</v>
      </c>
      <c r="I10" s="3"/>
      <c r="J10" s="11" t="s">
        <v>32</v>
      </c>
      <c r="K10" s="11"/>
      <c r="L10" s="631" t="str">
        <f>IF(基本入力!E31="","",基本入力!E31)</f>
        <v/>
      </c>
      <c r="M10" s="631"/>
      <c r="N10" s="631"/>
      <c r="O10" s="631"/>
      <c r="P10" s="631"/>
      <c r="Q10" s="631"/>
      <c r="R10" s="631"/>
      <c r="S10" s="631"/>
      <c r="T10" s="631"/>
      <c r="U10" s="17"/>
      <c r="V10" s="142"/>
      <c r="W10" s="138"/>
      <c r="X10" s="141"/>
      <c r="Y10" s="141"/>
      <c r="Z10" s="141"/>
      <c r="AA10" s="141"/>
      <c r="AB10" s="141"/>
      <c r="AC10" s="141"/>
      <c r="AD10" s="141"/>
      <c r="AE10" s="141"/>
      <c r="AF10" s="141"/>
      <c r="AG10" s="141"/>
      <c r="AH10" s="141"/>
      <c r="AI10" s="141"/>
      <c r="AJ10" s="141"/>
      <c r="AK10" s="6"/>
      <c r="AL10" s="6"/>
    </row>
    <row r="11" spans="1:38" ht="20.149999999999999" customHeight="1">
      <c r="A11" s="138"/>
      <c r="B11" s="10"/>
      <c r="C11" s="3"/>
      <c r="D11" s="3"/>
      <c r="E11" s="3"/>
      <c r="F11" s="3"/>
      <c r="G11" s="3"/>
      <c r="H11" s="11"/>
      <c r="I11" s="3"/>
      <c r="J11" s="11" t="s">
        <v>33</v>
      </c>
      <c r="K11" s="3"/>
      <c r="L11" s="631" t="str">
        <f>IF(基本入力!E33="","",基本入力!E33)</f>
        <v/>
      </c>
      <c r="M11" s="631"/>
      <c r="N11" s="631"/>
      <c r="O11" s="631"/>
      <c r="P11" s="631"/>
      <c r="Q11" s="631"/>
      <c r="R11" s="631"/>
      <c r="S11" s="631"/>
      <c r="T11" s="631"/>
      <c r="U11" s="12"/>
      <c r="V11" s="148"/>
      <c r="W11" s="138"/>
      <c r="X11" s="138"/>
      <c r="Y11" s="138"/>
      <c r="Z11" s="138"/>
      <c r="AA11" s="138"/>
      <c r="AB11" s="138"/>
      <c r="AC11" s="138"/>
      <c r="AD11" s="138"/>
      <c r="AE11" s="138"/>
      <c r="AF11" s="138"/>
      <c r="AG11" s="138"/>
      <c r="AH11" s="138"/>
      <c r="AI11" s="138"/>
      <c r="AJ11" s="138"/>
      <c r="AL11" s="6"/>
    </row>
    <row r="12" spans="1:38" ht="20.149999999999999" customHeight="1">
      <c r="A12" s="138"/>
      <c r="B12" s="10"/>
      <c r="C12" s="3"/>
      <c r="D12" s="3"/>
      <c r="E12" s="3"/>
      <c r="F12" s="3"/>
      <c r="G12" s="3"/>
      <c r="H12" s="3"/>
      <c r="I12" s="3"/>
      <c r="J12" s="11"/>
      <c r="K12" s="3"/>
      <c r="L12" s="631" t="str">
        <f>IF(基本入力!E35="","",基本入力!E35)</f>
        <v/>
      </c>
      <c r="M12" s="631"/>
      <c r="N12" s="631"/>
      <c r="O12" s="631"/>
      <c r="P12" s="631"/>
      <c r="Q12" s="631"/>
      <c r="R12" s="631"/>
      <c r="S12" s="631"/>
      <c r="T12" s="131"/>
      <c r="U12" s="21"/>
      <c r="V12" s="149"/>
      <c r="W12" s="138"/>
      <c r="X12" s="147"/>
      <c r="Y12" s="150"/>
      <c r="Z12" s="147"/>
      <c r="AA12" s="141"/>
      <c r="AB12" s="141"/>
      <c r="AC12" s="141"/>
      <c r="AD12" s="141"/>
      <c r="AE12" s="141"/>
      <c r="AF12" s="141"/>
      <c r="AG12" s="141"/>
      <c r="AH12" s="141"/>
      <c r="AI12" s="141"/>
      <c r="AJ12" s="141"/>
      <c r="AK12" s="6"/>
      <c r="AL12" s="6"/>
    </row>
    <row r="13" spans="1:38" ht="12" customHeight="1">
      <c r="A13" s="138"/>
      <c r="B13" s="10"/>
      <c r="C13" s="11"/>
      <c r="D13" s="11"/>
      <c r="E13" s="11"/>
      <c r="F13" s="3"/>
      <c r="G13" s="11"/>
      <c r="H13" s="11"/>
      <c r="I13" s="3"/>
      <c r="J13" s="11"/>
      <c r="K13" s="11"/>
      <c r="L13" s="132"/>
      <c r="M13" s="133"/>
      <c r="N13" s="132"/>
      <c r="O13" s="132"/>
      <c r="P13" s="133"/>
      <c r="Q13" s="132"/>
      <c r="R13" s="132"/>
      <c r="S13" s="132"/>
      <c r="T13" s="132"/>
      <c r="U13" s="12"/>
      <c r="V13" s="148"/>
      <c r="W13" s="138"/>
      <c r="X13" s="141"/>
      <c r="Y13" s="138"/>
      <c r="Z13" s="138"/>
      <c r="AA13" s="138"/>
      <c r="AB13" s="138"/>
      <c r="AC13" s="138"/>
      <c r="AD13" s="138"/>
      <c r="AE13" s="138"/>
      <c r="AF13" s="138"/>
      <c r="AG13" s="138"/>
      <c r="AH13" s="141"/>
      <c r="AI13" s="141"/>
      <c r="AJ13" s="141"/>
      <c r="AK13" s="6"/>
      <c r="AL13" s="6"/>
    </row>
    <row r="14" spans="1:38" ht="20.149999999999999" customHeight="1">
      <c r="A14" s="138"/>
      <c r="B14" s="10"/>
      <c r="C14" s="11"/>
      <c r="D14" s="11"/>
      <c r="E14" s="11"/>
      <c r="F14" s="3"/>
      <c r="G14" s="3"/>
      <c r="H14" s="11" t="s">
        <v>35</v>
      </c>
      <c r="I14" s="20"/>
      <c r="J14" s="11" t="s">
        <v>33</v>
      </c>
      <c r="K14" s="3"/>
      <c r="L14" s="631" t="str">
        <f>IF(基本入力!F39="","",基本入力!F39)</f>
        <v/>
      </c>
      <c r="M14" s="631"/>
      <c r="N14" s="631"/>
      <c r="O14" s="631"/>
      <c r="P14" s="631"/>
      <c r="Q14" s="631"/>
      <c r="R14" s="631"/>
      <c r="S14" s="631"/>
      <c r="T14" s="132"/>
      <c r="U14" s="12"/>
      <c r="V14" s="148"/>
      <c r="W14" s="138"/>
      <c r="X14" s="141"/>
      <c r="Y14" s="138"/>
      <c r="Z14" s="138"/>
      <c r="AA14" s="138"/>
      <c r="AB14" s="138"/>
      <c r="AC14" s="138"/>
      <c r="AD14" s="138"/>
      <c r="AE14" s="138"/>
      <c r="AF14" s="138"/>
      <c r="AG14" s="146"/>
      <c r="AH14" s="141"/>
      <c r="AI14" s="141"/>
      <c r="AJ14" s="141"/>
      <c r="AK14" s="6"/>
      <c r="AL14" s="6"/>
    </row>
    <row r="15" spans="1:38" ht="20.149999999999999" customHeight="1">
      <c r="A15" s="138"/>
      <c r="B15" s="10"/>
      <c r="C15" s="11"/>
      <c r="D15" s="11"/>
      <c r="E15" s="11"/>
      <c r="F15" s="11"/>
      <c r="G15" s="11"/>
      <c r="H15" s="11"/>
      <c r="I15" s="11"/>
      <c r="J15" s="4" t="s">
        <v>37</v>
      </c>
      <c r="K15" s="11"/>
      <c r="L15" s="11"/>
      <c r="M15" s="11"/>
      <c r="N15" s="11"/>
      <c r="O15" s="11"/>
      <c r="P15" s="11"/>
      <c r="Q15" s="11"/>
      <c r="R15" s="11"/>
      <c r="S15" s="11"/>
      <c r="T15" s="11"/>
      <c r="U15" s="12"/>
      <c r="V15" s="148"/>
      <c r="W15" s="141"/>
      <c r="X15" s="141"/>
      <c r="Y15" s="151"/>
      <c r="Z15" s="1176"/>
      <c r="AA15" s="1176"/>
      <c r="AB15" s="1176"/>
      <c r="AC15" s="1176"/>
      <c r="AD15" s="1176"/>
      <c r="AE15" s="389"/>
      <c r="AF15" s="146"/>
      <c r="AG15" s="146"/>
      <c r="AH15" s="141"/>
      <c r="AI15" s="141"/>
      <c r="AJ15" s="141"/>
      <c r="AK15" s="6"/>
    </row>
    <row r="16" spans="1:38" ht="20.149999999999999" customHeight="1">
      <c r="A16" s="138"/>
      <c r="B16" s="10"/>
      <c r="C16" s="11"/>
      <c r="D16" s="11"/>
      <c r="E16" s="11"/>
      <c r="F16" s="11"/>
      <c r="G16" s="11"/>
      <c r="H16" s="11"/>
      <c r="I16" s="11"/>
      <c r="J16" s="11"/>
      <c r="K16" s="11"/>
      <c r="L16" s="11"/>
      <c r="M16" s="11"/>
      <c r="N16" s="11"/>
      <c r="O16" s="11"/>
      <c r="P16" s="11"/>
      <c r="Q16" s="11"/>
      <c r="R16" s="11"/>
      <c r="S16" s="11"/>
      <c r="T16" s="11"/>
      <c r="U16" s="12"/>
      <c r="V16" s="148"/>
      <c r="W16" s="141"/>
      <c r="X16" s="138"/>
      <c r="Y16" s="151"/>
      <c r="Z16" s="1176"/>
      <c r="AA16" s="1176"/>
      <c r="AB16" s="1176"/>
      <c r="AC16" s="1176"/>
      <c r="AD16" s="1176"/>
      <c r="AE16" s="1176"/>
      <c r="AF16" s="146"/>
      <c r="AG16" s="138"/>
      <c r="AH16" s="138"/>
      <c r="AI16" s="138"/>
      <c r="AJ16" s="138"/>
    </row>
    <row r="17" spans="1:36" ht="25" customHeight="1">
      <c r="A17" s="138"/>
      <c r="B17" s="10" t="s">
        <v>79</v>
      </c>
      <c r="C17" s="11"/>
      <c r="D17" s="11"/>
      <c r="E17" s="11"/>
      <c r="F17" s="11"/>
      <c r="G17" s="11"/>
      <c r="H17" s="11"/>
      <c r="I17" s="11"/>
      <c r="J17" s="11"/>
      <c r="K17" s="11"/>
      <c r="L17" s="11"/>
      <c r="M17" s="11"/>
      <c r="N17" s="11"/>
      <c r="O17" s="11"/>
      <c r="P17" s="11"/>
      <c r="Q17" s="11"/>
      <c r="R17" s="11"/>
      <c r="S17" s="11"/>
      <c r="T17" s="11"/>
      <c r="U17" s="12"/>
      <c r="V17" s="148"/>
      <c r="W17" s="141"/>
      <c r="X17" s="138"/>
      <c r="Y17" s="147"/>
      <c r="Z17" s="1177"/>
      <c r="AA17" s="1177"/>
      <c r="AB17" s="1177"/>
      <c r="AC17" s="1177"/>
      <c r="AD17" s="1177"/>
      <c r="AE17" s="141"/>
      <c r="AF17" s="141"/>
      <c r="AG17" s="138"/>
      <c r="AH17" s="138"/>
      <c r="AI17" s="138"/>
      <c r="AJ17" s="138"/>
    </row>
    <row r="18" spans="1:36" ht="25" customHeight="1">
      <c r="A18" s="138"/>
      <c r="B18" s="13" t="s">
        <v>80</v>
      </c>
      <c r="C18" s="7"/>
      <c r="D18" s="7"/>
      <c r="E18" s="7"/>
      <c r="F18" s="7"/>
      <c r="G18" s="7"/>
      <c r="H18" s="7"/>
      <c r="I18" s="7"/>
      <c r="J18" s="7"/>
      <c r="K18" s="7"/>
      <c r="L18" s="7"/>
      <c r="M18" s="7"/>
      <c r="N18" s="7"/>
      <c r="O18" s="7"/>
      <c r="P18" s="7"/>
      <c r="Q18" s="7"/>
      <c r="R18" s="7"/>
      <c r="S18" s="7"/>
      <c r="T18" s="7"/>
      <c r="U18" s="14"/>
      <c r="V18" s="148"/>
      <c r="W18" s="141"/>
      <c r="X18" s="138"/>
      <c r="Y18" s="147"/>
      <c r="Z18" s="1177"/>
      <c r="AA18" s="1177"/>
      <c r="AB18" s="1177"/>
      <c r="AC18" s="1177"/>
      <c r="AD18" s="1177"/>
      <c r="AE18" s="141"/>
      <c r="AF18" s="141"/>
      <c r="AG18" s="138"/>
      <c r="AH18" s="138"/>
      <c r="AI18" s="138"/>
      <c r="AJ18" s="138"/>
    </row>
    <row r="19" spans="1:36" s="65" customFormat="1" ht="17.149999999999999" customHeight="1">
      <c r="A19" s="139"/>
      <c r="B19" s="602" t="s">
        <v>5</v>
      </c>
      <c r="C19" s="603"/>
      <c r="D19" s="603"/>
      <c r="E19" s="603"/>
      <c r="F19" s="603"/>
      <c r="G19" s="604"/>
      <c r="H19" s="635" t="str">
        <f>IF(基本入力!E45="","",基本入力!E45)</f>
        <v/>
      </c>
      <c r="I19" s="636"/>
      <c r="J19" s="636"/>
      <c r="K19" s="636"/>
      <c r="L19" s="636"/>
      <c r="M19" s="636"/>
      <c r="N19" s="636"/>
      <c r="O19" s="636"/>
      <c r="P19" s="636"/>
      <c r="Q19" s="636"/>
      <c r="R19" s="636"/>
      <c r="S19" s="636"/>
      <c r="T19" s="636"/>
      <c r="U19" s="637"/>
      <c r="V19" s="153"/>
      <c r="W19" s="154"/>
      <c r="X19" s="139"/>
      <c r="Y19" s="139"/>
      <c r="Z19" s="139"/>
      <c r="AA19" s="139"/>
      <c r="AB19" s="139"/>
      <c r="AC19" s="139"/>
      <c r="AD19" s="139"/>
      <c r="AE19" s="139"/>
      <c r="AF19" s="139"/>
      <c r="AG19" s="139"/>
      <c r="AH19" s="139"/>
      <c r="AI19" s="139"/>
      <c r="AJ19" s="139"/>
    </row>
    <row r="20" spans="1:36" ht="23.15" customHeight="1">
      <c r="A20" s="138"/>
      <c r="B20" s="608"/>
      <c r="C20" s="609"/>
      <c r="D20" s="609"/>
      <c r="E20" s="609"/>
      <c r="F20" s="609"/>
      <c r="G20" s="610"/>
      <c r="H20" s="627" t="str">
        <f>IF(基本入力!E46="","",基本入力!E46)</f>
        <v/>
      </c>
      <c r="I20" s="628"/>
      <c r="J20" s="628"/>
      <c r="K20" s="628"/>
      <c r="L20" s="628"/>
      <c r="M20" s="628"/>
      <c r="N20" s="628"/>
      <c r="O20" s="628"/>
      <c r="P20" s="628"/>
      <c r="Q20" s="628"/>
      <c r="R20" s="628"/>
      <c r="S20" s="628"/>
      <c r="T20" s="628"/>
      <c r="U20" s="629"/>
      <c r="V20" s="155"/>
      <c r="W20" s="141"/>
      <c r="X20" s="138"/>
      <c r="Y20" s="138"/>
      <c r="Z20" s="138"/>
      <c r="AA20" s="138"/>
      <c r="AB20" s="138"/>
      <c r="AC20" s="138"/>
      <c r="AD20" s="138"/>
      <c r="AE20" s="138"/>
      <c r="AF20" s="138"/>
      <c r="AG20" s="138"/>
      <c r="AH20" s="138"/>
      <c r="AI20" s="138"/>
      <c r="AJ20" s="138"/>
    </row>
    <row r="21" spans="1:36" ht="40" customHeight="1">
      <c r="A21" s="138"/>
      <c r="B21" s="589" t="s">
        <v>6</v>
      </c>
      <c r="C21" s="590"/>
      <c r="D21" s="590"/>
      <c r="E21" s="590"/>
      <c r="F21" s="590"/>
      <c r="G21" s="591"/>
      <c r="H21" s="614" t="str">
        <f>IF(基本入力!E43="","",基本入力!E43)</f>
        <v/>
      </c>
      <c r="I21" s="615"/>
      <c r="J21" s="615"/>
      <c r="K21" s="615"/>
      <c r="L21" s="615"/>
      <c r="M21" s="615"/>
      <c r="N21" s="615"/>
      <c r="O21" s="615"/>
      <c r="P21" s="615"/>
      <c r="Q21" s="615"/>
      <c r="R21" s="615"/>
      <c r="S21" s="615"/>
      <c r="T21" s="615"/>
      <c r="U21" s="616"/>
      <c r="V21" s="155"/>
      <c r="W21" s="141"/>
      <c r="X21" s="138"/>
      <c r="Y21" s="138"/>
      <c r="Z21" s="138"/>
      <c r="AA21" s="138"/>
      <c r="AB21" s="138"/>
      <c r="AC21" s="138"/>
      <c r="AD21" s="138"/>
      <c r="AE21" s="138"/>
      <c r="AF21" s="138"/>
      <c r="AG21" s="138"/>
      <c r="AH21" s="138"/>
      <c r="AI21" s="138"/>
      <c r="AJ21" s="138"/>
    </row>
    <row r="22" spans="1:36" ht="30" customHeight="1">
      <c r="A22" s="138"/>
      <c r="B22" s="643" t="s">
        <v>89</v>
      </c>
      <c r="C22" s="589" t="s">
        <v>88</v>
      </c>
      <c r="D22" s="645"/>
      <c r="E22" s="645"/>
      <c r="F22" s="645"/>
      <c r="G22" s="646"/>
      <c r="H22" s="614" t="str">
        <f>IF(基本入力!E48="","",基本入力!E48)</f>
        <v/>
      </c>
      <c r="I22" s="641"/>
      <c r="J22" s="641"/>
      <c r="K22" s="641"/>
      <c r="L22" s="641"/>
      <c r="M22" s="641"/>
      <c r="N22" s="641"/>
      <c r="O22" s="641"/>
      <c r="P22" s="641"/>
      <c r="Q22" s="641"/>
      <c r="R22" s="641"/>
      <c r="S22" s="641"/>
      <c r="T22" s="641"/>
      <c r="U22" s="642"/>
      <c r="V22" s="146"/>
      <c r="W22" s="141"/>
      <c r="X22" s="138"/>
      <c r="Y22" s="138"/>
      <c r="Z22" s="138"/>
      <c r="AA22" s="138"/>
      <c r="AB22" s="138"/>
      <c r="AC22" s="138"/>
      <c r="AD22" s="138"/>
      <c r="AE22" s="138"/>
      <c r="AF22" s="138"/>
      <c r="AG22" s="138"/>
      <c r="AH22" s="138"/>
      <c r="AI22" s="138"/>
      <c r="AJ22" s="138"/>
    </row>
    <row r="23" spans="1:36" ht="29.25" customHeight="1">
      <c r="A23" s="138"/>
      <c r="B23" s="644"/>
      <c r="C23" s="632" t="s">
        <v>249</v>
      </c>
      <c r="D23" s="1174"/>
      <c r="E23" s="1174"/>
      <c r="F23" s="1174"/>
      <c r="G23" s="1175"/>
      <c r="H23" s="614" t="str">
        <f>IF(基本入力!E50="","",基本入力!E50)</f>
        <v/>
      </c>
      <c r="I23" s="615"/>
      <c r="J23" s="615"/>
      <c r="K23" s="615"/>
      <c r="L23" s="615"/>
      <c r="M23" s="615"/>
      <c r="N23" s="615"/>
      <c r="O23" s="615"/>
      <c r="P23" s="615"/>
      <c r="Q23" s="615"/>
      <c r="R23" s="615"/>
      <c r="S23" s="615"/>
      <c r="T23" s="615"/>
      <c r="U23" s="616"/>
      <c r="V23" s="155"/>
      <c r="W23" s="141"/>
      <c r="X23" s="138"/>
      <c r="Y23" s="138"/>
      <c r="Z23" s="138"/>
      <c r="AA23" s="138"/>
      <c r="AB23" s="138"/>
      <c r="AC23" s="138"/>
      <c r="AD23" s="138"/>
      <c r="AE23" s="138"/>
      <c r="AF23" s="138"/>
      <c r="AG23" s="138"/>
      <c r="AH23" s="138"/>
      <c r="AI23" s="138"/>
      <c r="AJ23" s="138"/>
    </row>
    <row r="24" spans="1:36" ht="40.5" customHeight="1">
      <c r="A24" s="138"/>
      <c r="B24" s="589" t="s">
        <v>7</v>
      </c>
      <c r="C24" s="590"/>
      <c r="D24" s="590"/>
      <c r="E24" s="590"/>
      <c r="F24" s="590"/>
      <c r="G24" s="591"/>
      <c r="H24" s="614" t="str">
        <f>IF(基本入力!E54="","",基本入力!E54)</f>
        <v/>
      </c>
      <c r="I24" s="615"/>
      <c r="J24" s="615"/>
      <c r="K24" s="615"/>
      <c r="L24" s="615"/>
      <c r="M24" s="615"/>
      <c r="N24" s="615"/>
      <c r="O24" s="615"/>
      <c r="P24" s="615"/>
      <c r="Q24" s="615"/>
      <c r="R24" s="615"/>
      <c r="S24" s="615"/>
      <c r="T24" s="615"/>
      <c r="U24" s="616"/>
      <c r="V24" s="155"/>
      <c r="W24" s="141"/>
      <c r="X24" s="138"/>
      <c r="Y24" s="138"/>
      <c r="Z24" s="138"/>
      <c r="AA24" s="138"/>
      <c r="AB24" s="138"/>
      <c r="AC24" s="138"/>
      <c r="AD24" s="138"/>
      <c r="AE24" s="138"/>
      <c r="AF24" s="138"/>
      <c r="AG24" s="138"/>
      <c r="AH24" s="138"/>
      <c r="AI24" s="138"/>
      <c r="AJ24" s="138"/>
    </row>
    <row r="25" spans="1:36" ht="40" customHeight="1">
      <c r="A25" s="138"/>
      <c r="B25" s="602" t="s">
        <v>8</v>
      </c>
      <c r="C25" s="603"/>
      <c r="D25" s="604"/>
      <c r="E25" s="602" t="s">
        <v>0</v>
      </c>
      <c r="F25" s="603"/>
      <c r="G25" s="604"/>
      <c r="H25" s="589" t="s">
        <v>40</v>
      </c>
      <c r="I25" s="590"/>
      <c r="J25" s="591"/>
      <c r="K25" s="614" t="str">
        <f>IF(基本入力!E58="","",基本入力!E58)</f>
        <v/>
      </c>
      <c r="L25" s="615"/>
      <c r="M25" s="615"/>
      <c r="N25" s="615"/>
      <c r="O25" s="615"/>
      <c r="P25" s="615"/>
      <c r="Q25" s="615"/>
      <c r="R25" s="615"/>
      <c r="S25" s="615"/>
      <c r="T25" s="615"/>
      <c r="U25" s="616"/>
      <c r="V25" s="155"/>
      <c r="W25" s="141"/>
      <c r="X25" s="138"/>
      <c r="Y25" s="138"/>
      <c r="Z25" s="138"/>
      <c r="AA25" s="138"/>
      <c r="AB25" s="138"/>
      <c r="AC25" s="138"/>
      <c r="AD25" s="138"/>
      <c r="AE25" s="138"/>
      <c r="AF25" s="138"/>
      <c r="AG25" s="138"/>
      <c r="AH25" s="138"/>
      <c r="AI25" s="138"/>
      <c r="AJ25" s="138"/>
    </row>
    <row r="26" spans="1:36" ht="25" customHeight="1">
      <c r="A26" s="138"/>
      <c r="B26" s="605"/>
      <c r="C26" s="606"/>
      <c r="D26" s="607"/>
      <c r="E26" s="605"/>
      <c r="F26" s="606"/>
      <c r="G26" s="607"/>
      <c r="H26" s="602" t="s">
        <v>30</v>
      </c>
      <c r="I26" s="594"/>
      <c r="J26" s="595"/>
      <c r="K26" s="63" t="s">
        <v>110</v>
      </c>
      <c r="L26" s="22" t="str">
        <f>IF(基本入力!E60="","",基本入力!E60)</f>
        <v/>
      </c>
      <c r="M26" s="392" t="s">
        <v>111</v>
      </c>
      <c r="N26" s="1173" t="str">
        <f>IF(基本入力!G60="","",基本入力!G60)</f>
        <v/>
      </c>
      <c r="O26" s="1173"/>
      <c r="P26" s="22"/>
      <c r="Q26" s="22"/>
      <c r="R26" s="22"/>
      <c r="S26" s="22"/>
      <c r="T26" s="22"/>
      <c r="U26" s="64"/>
      <c r="V26" s="155"/>
      <c r="W26" s="141"/>
      <c r="X26" s="138"/>
      <c r="Y26" s="138"/>
      <c r="Z26" s="138"/>
      <c r="AA26" s="138"/>
      <c r="AB26" s="138"/>
      <c r="AC26" s="138"/>
      <c r="AD26" s="138"/>
      <c r="AE26" s="138"/>
      <c r="AF26" s="138"/>
      <c r="AG26" s="138"/>
      <c r="AH26" s="138"/>
      <c r="AI26" s="138"/>
      <c r="AJ26" s="138"/>
    </row>
    <row r="27" spans="1:36" ht="25" customHeight="1">
      <c r="A27" s="138"/>
      <c r="B27" s="605"/>
      <c r="C27" s="606"/>
      <c r="D27" s="607"/>
      <c r="E27" s="608"/>
      <c r="F27" s="609"/>
      <c r="G27" s="610"/>
      <c r="H27" s="599"/>
      <c r="I27" s="600"/>
      <c r="J27" s="601"/>
      <c r="K27" s="627" t="str">
        <f>IF(基本入力!E62="","",基本入力!E62)</f>
        <v/>
      </c>
      <c r="L27" s="628"/>
      <c r="M27" s="628"/>
      <c r="N27" s="628"/>
      <c r="O27" s="628"/>
      <c r="P27" s="628"/>
      <c r="Q27" s="628"/>
      <c r="R27" s="628"/>
      <c r="S27" s="628"/>
      <c r="T27" s="628"/>
      <c r="U27" s="629"/>
      <c r="V27" s="155"/>
      <c r="W27" s="141"/>
      <c r="X27" s="138"/>
      <c r="Y27" s="138"/>
      <c r="Z27" s="138"/>
      <c r="AA27" s="138"/>
      <c r="AB27" s="138"/>
      <c r="AC27" s="138"/>
      <c r="AD27" s="138"/>
      <c r="AE27" s="138"/>
      <c r="AF27" s="138"/>
      <c r="AG27" s="138"/>
      <c r="AH27" s="138"/>
      <c r="AI27" s="138"/>
      <c r="AJ27" s="138"/>
    </row>
    <row r="28" spans="1:36" ht="30" customHeight="1">
      <c r="A28" s="138"/>
      <c r="B28" s="605"/>
      <c r="C28" s="606"/>
      <c r="D28" s="607"/>
      <c r="E28" s="620" t="s">
        <v>41</v>
      </c>
      <c r="F28" s="590"/>
      <c r="G28" s="591"/>
      <c r="H28" s="614" t="str">
        <f>IF(基本入力!E64="","",基本入力!E64)</f>
        <v/>
      </c>
      <c r="I28" s="615"/>
      <c r="J28" s="615"/>
      <c r="K28" s="615"/>
      <c r="L28" s="615"/>
      <c r="M28" s="615"/>
      <c r="N28" s="615"/>
      <c r="O28" s="615"/>
      <c r="P28" s="615"/>
      <c r="Q28" s="615"/>
      <c r="R28" s="615"/>
      <c r="S28" s="615"/>
      <c r="T28" s="615"/>
      <c r="U28" s="616"/>
      <c r="V28" s="155"/>
      <c r="W28" s="141"/>
      <c r="X28" s="138"/>
      <c r="Y28" s="138"/>
      <c r="Z28" s="138"/>
      <c r="AA28" s="138"/>
      <c r="AB28" s="138"/>
      <c r="AC28" s="138"/>
      <c r="AD28" s="138"/>
      <c r="AE28" s="138"/>
      <c r="AF28" s="138"/>
      <c r="AG28" s="138"/>
      <c r="AH28" s="138"/>
      <c r="AI28" s="138"/>
      <c r="AJ28" s="138"/>
    </row>
    <row r="29" spans="1:36" ht="30" customHeight="1">
      <c r="A29" s="138"/>
      <c r="B29" s="605"/>
      <c r="C29" s="606"/>
      <c r="D29" s="607"/>
      <c r="E29" s="593" t="s">
        <v>42</v>
      </c>
      <c r="F29" s="594"/>
      <c r="G29" s="595"/>
      <c r="H29" s="589" t="s">
        <v>43</v>
      </c>
      <c r="I29" s="590"/>
      <c r="J29" s="591"/>
      <c r="K29" s="614" t="str">
        <f>IF(基本入力!E66="","",基本入力!E66)</f>
        <v/>
      </c>
      <c r="L29" s="615"/>
      <c r="M29" s="615"/>
      <c r="N29" s="615"/>
      <c r="O29" s="615"/>
      <c r="P29" s="615"/>
      <c r="Q29" s="615"/>
      <c r="R29" s="615"/>
      <c r="S29" s="615"/>
      <c r="T29" s="615"/>
      <c r="U29" s="616"/>
      <c r="V29" s="155"/>
      <c r="W29" s="141"/>
      <c r="X29" s="138"/>
      <c r="Y29" s="138"/>
      <c r="Z29" s="138"/>
      <c r="AA29" s="138"/>
      <c r="AB29" s="138"/>
      <c r="AC29" s="138"/>
      <c r="AD29" s="138"/>
      <c r="AE29" s="138"/>
      <c r="AF29" s="138"/>
      <c r="AG29" s="138"/>
      <c r="AH29" s="138"/>
      <c r="AI29" s="138"/>
      <c r="AJ29" s="138"/>
    </row>
    <row r="30" spans="1:36" ht="30" customHeight="1">
      <c r="A30" s="138"/>
      <c r="B30" s="605"/>
      <c r="C30" s="606"/>
      <c r="D30" s="607"/>
      <c r="E30" s="596"/>
      <c r="F30" s="597"/>
      <c r="G30" s="598"/>
      <c r="H30" s="620" t="s">
        <v>44</v>
      </c>
      <c r="I30" s="590"/>
      <c r="J30" s="591"/>
      <c r="K30" s="614" t="str">
        <f>IF(基本入力!E68="","",基本入力!E68)</f>
        <v/>
      </c>
      <c r="L30" s="615"/>
      <c r="M30" s="615"/>
      <c r="N30" s="615"/>
      <c r="O30" s="615"/>
      <c r="P30" s="615"/>
      <c r="Q30" s="615"/>
      <c r="R30" s="615"/>
      <c r="S30" s="615"/>
      <c r="T30" s="615"/>
      <c r="U30" s="616"/>
      <c r="V30" s="155"/>
      <c r="W30" s="141"/>
      <c r="X30" s="138"/>
      <c r="Y30" s="138"/>
      <c r="Z30" s="138"/>
      <c r="AA30" s="138"/>
      <c r="AB30" s="138"/>
      <c r="AC30" s="138"/>
      <c r="AD30" s="138"/>
      <c r="AE30" s="138"/>
      <c r="AF30" s="138"/>
      <c r="AG30" s="138"/>
      <c r="AH30" s="138"/>
      <c r="AI30" s="138"/>
      <c r="AJ30" s="138"/>
    </row>
    <row r="31" spans="1:36" ht="30" customHeight="1">
      <c r="A31" s="138"/>
      <c r="B31" s="608"/>
      <c r="C31" s="609"/>
      <c r="D31" s="610"/>
      <c r="E31" s="599"/>
      <c r="F31" s="600"/>
      <c r="G31" s="601"/>
      <c r="H31" s="620" t="s">
        <v>45</v>
      </c>
      <c r="I31" s="633"/>
      <c r="J31" s="634"/>
      <c r="K31" s="614" t="str">
        <f>IF(基本入力!E70="","",基本入力!E70)</f>
        <v/>
      </c>
      <c r="L31" s="615"/>
      <c r="M31" s="615"/>
      <c r="N31" s="615"/>
      <c r="O31" s="615"/>
      <c r="P31" s="615"/>
      <c r="Q31" s="615"/>
      <c r="R31" s="615"/>
      <c r="S31" s="615"/>
      <c r="T31" s="615"/>
      <c r="U31" s="616"/>
      <c r="V31" s="155"/>
      <c r="W31" s="141"/>
      <c r="X31" s="138"/>
      <c r="Y31" s="138"/>
      <c r="Z31" s="138"/>
      <c r="AA31" s="138"/>
      <c r="AB31" s="138"/>
      <c r="AC31" s="138"/>
      <c r="AD31" s="138"/>
      <c r="AE31" s="138"/>
      <c r="AF31" s="138"/>
      <c r="AG31" s="138"/>
      <c r="AH31" s="138"/>
      <c r="AI31" s="138"/>
      <c r="AJ31" s="138"/>
    </row>
    <row r="32" spans="1:36" ht="30" customHeight="1">
      <c r="A32" s="138"/>
      <c r="B32" s="617" t="s">
        <v>276</v>
      </c>
      <c r="C32" s="618"/>
      <c r="D32" s="618"/>
      <c r="E32" s="618"/>
      <c r="F32" s="618"/>
      <c r="G32" s="619"/>
      <c r="H32" s="592" t="s">
        <v>274</v>
      </c>
      <c r="I32" s="590"/>
      <c r="J32" s="590"/>
      <c r="K32" s="590"/>
      <c r="L32" s="590"/>
      <c r="M32" s="590"/>
      <c r="N32" s="590"/>
      <c r="O32" s="590"/>
      <c r="P32" s="590"/>
      <c r="Q32" s="590"/>
      <c r="R32" s="590"/>
      <c r="S32" s="590"/>
      <c r="T32" s="590"/>
      <c r="U32" s="591"/>
      <c r="V32" s="155"/>
      <c r="W32" s="141"/>
      <c r="X32" s="138"/>
      <c r="Y32" s="138"/>
      <c r="Z32" s="138"/>
      <c r="AA32" s="138"/>
      <c r="AB32" s="138"/>
      <c r="AC32" s="138"/>
      <c r="AD32" s="138"/>
      <c r="AE32" s="138"/>
      <c r="AF32" s="138"/>
      <c r="AG32" s="138"/>
      <c r="AH32" s="138"/>
      <c r="AI32" s="138"/>
      <c r="AJ32" s="138"/>
    </row>
    <row r="33" spans="1:36" ht="30" customHeight="1">
      <c r="A33" s="138"/>
      <c r="B33" s="589" t="s">
        <v>46</v>
      </c>
      <c r="C33" s="590"/>
      <c r="D33" s="590"/>
      <c r="E33" s="590"/>
      <c r="F33" s="590"/>
      <c r="G33" s="591"/>
      <c r="H33" s="592" t="s">
        <v>47</v>
      </c>
      <c r="I33" s="590"/>
      <c r="J33" s="590"/>
      <c r="K33" s="590"/>
      <c r="L33" s="590"/>
      <c r="M33" s="590"/>
      <c r="N33" s="590"/>
      <c r="O33" s="590"/>
      <c r="P33" s="590"/>
      <c r="Q33" s="590"/>
      <c r="R33" s="590"/>
      <c r="S33" s="590"/>
      <c r="T33" s="590"/>
      <c r="U33" s="591"/>
      <c r="V33" s="155"/>
      <c r="W33" s="141"/>
      <c r="X33" s="138"/>
      <c r="Y33" s="140"/>
      <c r="Z33" s="140"/>
      <c r="AA33" s="140"/>
      <c r="AB33" s="140"/>
      <c r="AC33" s="140"/>
      <c r="AD33" s="140"/>
      <c r="AE33" s="140"/>
      <c r="AF33" s="140"/>
      <c r="AG33" s="140"/>
      <c r="AH33" s="138"/>
      <c r="AI33" s="138"/>
      <c r="AJ33" s="138"/>
    </row>
    <row r="34" spans="1:36" s="2" customFormat="1" ht="15" customHeight="1">
      <c r="A34" s="140"/>
      <c r="B34" s="2" t="s">
        <v>48</v>
      </c>
      <c r="V34" s="140"/>
      <c r="W34" s="140"/>
      <c r="X34" s="140"/>
      <c r="Y34" s="140"/>
      <c r="Z34" s="140"/>
      <c r="AA34" s="140"/>
      <c r="AB34" s="140"/>
      <c r="AC34" s="140"/>
      <c r="AD34" s="140"/>
      <c r="AE34" s="140"/>
      <c r="AF34" s="140"/>
      <c r="AG34" s="140"/>
      <c r="AH34" s="140"/>
      <c r="AI34" s="140"/>
      <c r="AJ34" s="140"/>
    </row>
    <row r="35" spans="1:36" s="2" customFormat="1" ht="15" customHeight="1">
      <c r="A35" s="140"/>
      <c r="B35" s="2" t="s">
        <v>49</v>
      </c>
      <c r="V35" s="140"/>
      <c r="W35" s="140"/>
      <c r="X35" s="140"/>
      <c r="Y35" s="140"/>
      <c r="Z35" s="140"/>
      <c r="AA35" s="140"/>
      <c r="AB35" s="140"/>
      <c r="AC35" s="140"/>
      <c r="AD35" s="140"/>
      <c r="AE35" s="140"/>
      <c r="AF35" s="140"/>
      <c r="AG35" s="140"/>
      <c r="AH35" s="140"/>
      <c r="AI35" s="140"/>
      <c r="AJ35" s="140"/>
    </row>
    <row r="36" spans="1:36" s="2" customFormat="1" ht="15" customHeight="1">
      <c r="A36" s="140"/>
      <c r="B36" s="2" t="s">
        <v>290</v>
      </c>
      <c r="V36" s="140"/>
      <c r="W36" s="140"/>
      <c r="X36" s="140"/>
      <c r="Y36" s="140"/>
      <c r="Z36" s="140"/>
      <c r="AA36" s="140"/>
      <c r="AB36" s="140"/>
      <c r="AC36" s="140"/>
      <c r="AD36" s="140"/>
      <c r="AE36" s="140"/>
      <c r="AF36" s="140"/>
      <c r="AG36" s="140"/>
      <c r="AH36" s="140"/>
      <c r="AI36" s="140"/>
      <c r="AJ36" s="140"/>
    </row>
    <row r="37" spans="1:36" s="2" customFormat="1" ht="15" customHeight="1">
      <c r="A37" s="140"/>
      <c r="V37" s="140"/>
      <c r="W37" s="140"/>
      <c r="X37" s="140"/>
      <c r="Y37" s="140"/>
      <c r="Z37" s="140"/>
      <c r="AA37" s="140"/>
      <c r="AB37" s="140"/>
      <c r="AC37" s="140"/>
      <c r="AD37" s="140"/>
      <c r="AE37" s="140"/>
      <c r="AF37" s="140"/>
      <c r="AG37" s="140"/>
      <c r="AH37" s="140"/>
      <c r="AI37" s="140"/>
      <c r="AJ37" s="140"/>
    </row>
    <row r="38" spans="1:36" s="2" customFormat="1" ht="15" customHeight="1">
      <c r="A38" s="140"/>
      <c r="V38" s="140"/>
      <c r="W38" s="140"/>
      <c r="X38" s="140"/>
      <c r="Y38" s="138"/>
      <c r="Z38" s="138"/>
      <c r="AA38" s="138"/>
      <c r="AB38" s="138"/>
      <c r="AC38" s="138"/>
      <c r="AD38" s="138"/>
      <c r="AE38" s="138"/>
      <c r="AF38" s="138"/>
      <c r="AG38" s="138"/>
      <c r="AH38" s="140"/>
      <c r="AI38" s="140"/>
      <c r="AJ38" s="140"/>
    </row>
    <row r="39" spans="1:36" ht="18" customHeight="1">
      <c r="A39" s="138"/>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row>
    <row r="40" spans="1:36" ht="18" customHeight="1"/>
    <row r="41" spans="1:36" ht="18" customHeight="1"/>
    <row r="42" spans="1:36" ht="18" customHeight="1"/>
    <row r="43" spans="1:36" ht="18" customHeight="1"/>
    <row r="44" spans="1:36" ht="18" customHeight="1"/>
    <row r="45" spans="1:36" ht="18" customHeight="1"/>
    <row r="46" spans="1:36" ht="18" customHeight="1"/>
    <row r="47" spans="1:36" ht="18" customHeight="1"/>
    <row r="48" spans="1:3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sheetData>
  <sheetProtection password="CF32" sheet="1" formatCells="0" selectLockedCells="1"/>
  <dataConsolidate/>
  <customSheetViews>
    <customSheetView guid="{EF37224A-BEAD-47A8-87A2-E8BBC3DBEF06}" showGridLines="0" fitToPage="1">
      <selection activeCell="O6" sqref="O6"/>
      <pageMargins left="0.70866141732283472" right="0.70866141732283472" top="0.59055118110236227" bottom="0.59055118110236227" header="0" footer="0"/>
      <pageSetup paperSize="9" scale="96" fitToWidth="0" orientation="portrait" blackAndWhite="1" r:id="rId1"/>
      <extLst>
        <ext xmlns:xlsdti="http://schemas.microsoft.com/office/spreadsheetml/2023/showDataTypeIcons" uri="{a3c15fd4-4149-4032-8f15-062bd4999b60}">
          <xlsdti:showDataTypeIconsCustomSheetView visible="0"/>
        </ext>
      </extLst>
    </customSheetView>
  </customSheetViews>
  <mergeCells count="41">
    <mergeCell ref="B4:U4"/>
    <mergeCell ref="L10:T10"/>
    <mergeCell ref="L11:T11"/>
    <mergeCell ref="L12:S12"/>
    <mergeCell ref="L14:S14"/>
    <mergeCell ref="Z15:AD15"/>
    <mergeCell ref="Z16:AE16"/>
    <mergeCell ref="Z17:AD17"/>
    <mergeCell ref="Z18:AD18"/>
    <mergeCell ref="B19:G20"/>
    <mergeCell ref="H19:U19"/>
    <mergeCell ref="H20:U20"/>
    <mergeCell ref="K27:U27"/>
    <mergeCell ref="E28:G28"/>
    <mergeCell ref="B21:G21"/>
    <mergeCell ref="H21:U21"/>
    <mergeCell ref="B22:B23"/>
    <mergeCell ref="C22:G22"/>
    <mergeCell ref="H22:U22"/>
    <mergeCell ref="C23:G23"/>
    <mergeCell ref="H23:U23"/>
    <mergeCell ref="H31:J31"/>
    <mergeCell ref="K31:U31"/>
    <mergeCell ref="B24:G24"/>
    <mergeCell ref="H24:U24"/>
    <mergeCell ref="B25:D31"/>
    <mergeCell ref="E25:G27"/>
    <mergeCell ref="H25:J25"/>
    <mergeCell ref="K25:U25"/>
    <mergeCell ref="H26:J27"/>
    <mergeCell ref="N26:O26"/>
    <mergeCell ref="B32:G32"/>
    <mergeCell ref="H32:U32"/>
    <mergeCell ref="B33:G33"/>
    <mergeCell ref="H33:U33"/>
    <mergeCell ref="H28:U28"/>
    <mergeCell ref="E29:G31"/>
    <mergeCell ref="H29:J29"/>
    <mergeCell ref="K29:U29"/>
    <mergeCell ref="H30:J30"/>
    <mergeCell ref="K30:U30"/>
  </mergeCells>
  <phoneticPr fontId="26"/>
  <pageMargins left="0.70866141732283472" right="0.70866141732283472" top="0.59055118110236227" bottom="0.59055118110236227" header="0" footer="0"/>
  <pageSetup paperSize="9" scale="92" fitToWidth="0" orientation="portrait" blackAndWhite="1"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BC304-0A28-4E88-80BF-149A3B8CE55E}">
  <sheetPr>
    <tabColor rgb="FF00B050"/>
    <pageSetUpPr fitToPage="1"/>
  </sheetPr>
  <dimension ref="A1:BD123"/>
  <sheetViews>
    <sheetView view="pageBreakPreview" zoomScale="110" zoomScaleNormal="110" zoomScaleSheetLayoutView="110" workbookViewId="0">
      <selection activeCell="E55" sqref="E55:G55"/>
    </sheetView>
  </sheetViews>
  <sheetFormatPr defaultColWidth="4.08984375" defaultRowHeight="13"/>
  <cols>
    <col min="1" max="3" width="4.08984375" style="388" customWidth="1"/>
    <col min="4" max="4" width="6.453125" style="388" customWidth="1"/>
    <col min="5" max="12" width="4.08984375" style="388" customWidth="1"/>
    <col min="13" max="13" width="6.08984375" style="388" customWidth="1"/>
    <col min="14" max="16" width="4.08984375" style="388" customWidth="1"/>
    <col min="17" max="19" width="6.08984375" style="388" customWidth="1"/>
    <col min="20" max="21" width="4.08984375" style="388" customWidth="1"/>
    <col min="22" max="22" width="4.08984375" style="388"/>
    <col min="23" max="24" width="4.08984375" style="468"/>
    <col min="25" max="25" width="12.6328125" style="468" customWidth="1"/>
    <col min="26" max="26" width="13.90625" style="468" customWidth="1"/>
    <col min="27" max="29" width="4.08984375" style="468"/>
    <col min="30" max="30" width="5.90625" style="468" customWidth="1"/>
    <col min="31" max="36" width="4.08984375" style="468"/>
    <col min="37" max="40" width="4.08984375" style="408"/>
    <col min="41" max="42" width="13.453125" style="468" customWidth="1"/>
    <col min="43" max="16384" width="4.08984375" style="388"/>
  </cols>
  <sheetData>
    <row r="1" spans="1:41" ht="13.5" customHeight="1">
      <c r="A1" s="156"/>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O1" s="408"/>
    </row>
    <row r="2" spans="1:41" ht="13.5" customHeight="1">
      <c r="A2" s="156"/>
      <c r="B2" s="40" t="s">
        <v>93</v>
      </c>
      <c r="C2" s="40"/>
      <c r="D2" s="41"/>
      <c r="E2" s="41"/>
      <c r="F2" s="41"/>
      <c r="G2" s="41"/>
      <c r="H2" s="41"/>
      <c r="I2" s="41"/>
      <c r="J2" s="42"/>
      <c r="K2" s="41"/>
      <c r="L2" s="41"/>
      <c r="M2" s="43"/>
      <c r="N2" s="43"/>
      <c r="O2" s="43"/>
      <c r="P2" s="43"/>
      <c r="Q2" s="379"/>
      <c r="R2" s="379"/>
      <c r="S2" s="379"/>
      <c r="T2" s="379"/>
      <c r="U2" s="716" t="s">
        <v>291</v>
      </c>
      <c r="V2" s="716"/>
      <c r="W2" s="156"/>
      <c r="X2" s="156"/>
      <c r="Y2" s="156"/>
      <c r="Z2" s="156"/>
      <c r="AA2" s="156"/>
      <c r="AB2" s="156"/>
      <c r="AC2" s="156"/>
      <c r="AD2" s="156"/>
      <c r="AE2" s="156"/>
      <c r="AF2" s="156"/>
      <c r="AG2" s="156"/>
      <c r="AH2" s="156"/>
      <c r="AI2" s="156"/>
      <c r="AJ2" s="156"/>
      <c r="AK2" s="156"/>
      <c r="AO2" s="408"/>
    </row>
    <row r="3" spans="1:41" ht="13.5" customHeight="1">
      <c r="A3" s="156"/>
      <c r="B3" s="1182" t="s">
        <v>418</v>
      </c>
      <c r="C3" s="1182"/>
      <c r="D3" s="1182"/>
      <c r="E3" s="1182"/>
      <c r="F3" s="1182"/>
      <c r="G3" s="1182"/>
      <c r="H3" s="388">
        <f>基本入力!M86</f>
        <v>10</v>
      </c>
      <c r="I3" s="41" t="s">
        <v>293</v>
      </c>
      <c r="J3" s="42"/>
      <c r="K3" s="41"/>
      <c r="L3" s="41"/>
      <c r="M3" s="43"/>
      <c r="N3" s="43"/>
      <c r="O3" s="43"/>
      <c r="P3" s="43"/>
      <c r="Q3" s="72"/>
      <c r="R3" s="72"/>
      <c r="S3" s="379"/>
      <c r="T3" s="71"/>
      <c r="U3" s="71"/>
      <c r="V3" s="41"/>
      <c r="W3" s="156"/>
      <c r="X3" s="156"/>
      <c r="Y3" s="156"/>
      <c r="Z3" s="156"/>
      <c r="AA3" s="156"/>
      <c r="AB3" s="156"/>
      <c r="AC3" s="156"/>
      <c r="AD3" s="156"/>
      <c r="AE3" s="156"/>
      <c r="AF3" s="156"/>
      <c r="AG3" s="156"/>
      <c r="AH3" s="156"/>
      <c r="AI3" s="156"/>
      <c r="AJ3" s="156"/>
      <c r="AK3" s="156"/>
      <c r="AO3" s="408"/>
    </row>
    <row r="4" spans="1:41" ht="13" customHeight="1">
      <c r="A4" s="156"/>
      <c r="B4" s="735" t="s">
        <v>294</v>
      </c>
      <c r="C4" s="735"/>
      <c r="D4" s="735"/>
      <c r="E4" s="735"/>
      <c r="F4" s="735"/>
      <c r="G4" s="735"/>
      <c r="H4" s="736" t="s">
        <v>9</v>
      </c>
      <c r="I4" s="737"/>
      <c r="J4" s="738"/>
      <c r="K4" s="739" t="s">
        <v>94</v>
      </c>
      <c r="L4" s="740"/>
      <c r="M4" s="741"/>
      <c r="N4" s="742" t="s">
        <v>95</v>
      </c>
      <c r="O4" s="737"/>
      <c r="P4" s="743"/>
      <c r="Q4" s="744" t="s">
        <v>425</v>
      </c>
      <c r="R4" s="745"/>
      <c r="S4" s="746"/>
      <c r="T4" s="747" t="s">
        <v>529</v>
      </c>
      <c r="U4" s="748"/>
      <c r="V4" s="749"/>
      <c r="W4" s="156"/>
      <c r="X4" s="156"/>
      <c r="Y4" s="156"/>
      <c r="Z4" s="156"/>
      <c r="AA4" s="156"/>
      <c r="AB4" s="156"/>
      <c r="AC4" s="156"/>
      <c r="AD4" s="156"/>
      <c r="AE4" s="156"/>
      <c r="AF4" s="156"/>
      <c r="AG4" s="156"/>
      <c r="AH4" s="156"/>
      <c r="AI4" s="156"/>
      <c r="AJ4" s="156"/>
      <c r="AK4" s="156"/>
      <c r="AO4" s="408"/>
    </row>
    <row r="5" spans="1:41" ht="20.25" customHeight="1">
      <c r="A5" s="156"/>
      <c r="B5" s="735"/>
      <c r="C5" s="735"/>
      <c r="D5" s="735"/>
      <c r="E5" s="735"/>
      <c r="F5" s="735"/>
      <c r="G5" s="735"/>
      <c r="H5" s="750" t="s">
        <v>234</v>
      </c>
      <c r="I5" s="751"/>
      <c r="J5" s="752"/>
      <c r="K5" s="750" t="s">
        <v>235</v>
      </c>
      <c r="L5" s="751"/>
      <c r="M5" s="755"/>
      <c r="N5" s="756" t="s">
        <v>236</v>
      </c>
      <c r="O5" s="751"/>
      <c r="P5" s="752"/>
      <c r="Q5" s="421" t="s">
        <v>237</v>
      </c>
      <c r="R5" s="757" t="s">
        <v>527</v>
      </c>
      <c r="S5" s="758"/>
      <c r="T5" s="717" t="s">
        <v>530</v>
      </c>
      <c r="U5" s="718"/>
      <c r="V5" s="719"/>
      <c r="W5" s="156"/>
      <c r="X5" s="156"/>
      <c r="Y5" s="156"/>
      <c r="Z5" s="156"/>
      <c r="AA5" s="156"/>
      <c r="AB5" s="156"/>
      <c r="AC5" s="156"/>
      <c r="AD5" s="156"/>
      <c r="AE5" s="156"/>
      <c r="AF5" s="156"/>
      <c r="AG5" s="156"/>
      <c r="AH5" s="156"/>
      <c r="AI5" s="156"/>
      <c r="AJ5" s="156"/>
      <c r="AK5" s="156"/>
      <c r="AO5" s="408"/>
    </row>
    <row r="6" spans="1:41" ht="13" customHeight="1">
      <c r="A6" s="156"/>
      <c r="B6" s="735"/>
      <c r="C6" s="735"/>
      <c r="D6" s="735"/>
      <c r="E6" s="735"/>
      <c r="F6" s="735"/>
      <c r="G6" s="735"/>
      <c r="H6" s="720" t="s">
        <v>97</v>
      </c>
      <c r="I6" s="721"/>
      <c r="J6" s="44" t="s">
        <v>98</v>
      </c>
      <c r="K6" s="45"/>
      <c r="L6" s="122"/>
      <c r="M6" s="380" t="s">
        <v>98</v>
      </c>
      <c r="N6" s="722" t="s">
        <v>62</v>
      </c>
      <c r="O6" s="723"/>
      <c r="P6" s="724"/>
      <c r="Q6" s="448" t="s">
        <v>99</v>
      </c>
      <c r="R6" s="733" t="s">
        <v>531</v>
      </c>
      <c r="S6" s="734"/>
      <c r="T6" s="725" t="s">
        <v>532</v>
      </c>
      <c r="U6" s="726"/>
      <c r="V6" s="727"/>
      <c r="W6" s="156"/>
      <c r="X6" s="156"/>
      <c r="Y6" s="156"/>
      <c r="Z6" s="156"/>
      <c r="AA6" s="156"/>
      <c r="AB6" s="156"/>
      <c r="AC6" s="156"/>
      <c r="AD6" s="156"/>
      <c r="AE6" s="156"/>
      <c r="AF6" s="156"/>
      <c r="AG6" s="156"/>
      <c r="AH6" s="156"/>
      <c r="AI6" s="156"/>
      <c r="AJ6" s="156"/>
      <c r="AK6" s="156"/>
      <c r="AO6" s="408"/>
    </row>
    <row r="7" spans="1:41" ht="13" customHeight="1">
      <c r="A7" s="156"/>
      <c r="B7" s="695" t="s">
        <v>295</v>
      </c>
      <c r="C7" s="698" t="s">
        <v>10</v>
      </c>
      <c r="D7" s="699"/>
      <c r="E7" s="699"/>
      <c r="F7" s="699"/>
      <c r="G7" s="700"/>
      <c r="H7" s="759"/>
      <c r="I7" s="760"/>
      <c r="J7" s="325" t="s">
        <v>64</v>
      </c>
      <c r="K7" s="761">
        <v>38.299999999999997</v>
      </c>
      <c r="L7" s="762"/>
      <c r="M7" s="326" t="s">
        <v>100</v>
      </c>
      <c r="N7" s="678" t="str">
        <f t="shared" ref="N7:N37" si="0">IF(H7="","",H7*K7)</f>
        <v/>
      </c>
      <c r="O7" s="679"/>
      <c r="P7" s="680"/>
      <c r="Q7" s="422">
        <v>1.9E-2</v>
      </c>
      <c r="R7" s="419">
        <f>K7*Q7*44/12</f>
        <v>2.6682333333333332</v>
      </c>
      <c r="S7" s="516" t="s">
        <v>502</v>
      </c>
      <c r="T7" s="753" t="str">
        <f>IF(H7="","",H7*R7)</f>
        <v/>
      </c>
      <c r="U7" s="753"/>
      <c r="V7" s="754"/>
      <c r="W7" s="156"/>
      <c r="X7" s="284" t="str">
        <f>"令和"&amp;H3&amp;"年度における燃料・熱・電気の使用量について記入要領を参考に入力してください。"</f>
        <v>令和10年度における燃料・熱・電気の使用量について記入要領を参考に入力してください。</v>
      </c>
      <c r="Y7" s="284"/>
      <c r="Z7" s="283"/>
      <c r="AA7" s="283"/>
      <c r="AB7" s="283"/>
      <c r="AC7" s="283"/>
      <c r="AD7" s="283"/>
      <c r="AE7" s="283"/>
      <c r="AF7" s="283"/>
      <c r="AG7" s="283"/>
      <c r="AH7" s="283"/>
      <c r="AI7" s="283"/>
      <c r="AJ7" s="156"/>
      <c r="AK7" s="156"/>
      <c r="AO7" s="408"/>
    </row>
    <row r="8" spans="1:41" ht="13" customHeight="1">
      <c r="A8" s="156"/>
      <c r="B8" s="696"/>
      <c r="C8" s="684" t="s">
        <v>278</v>
      </c>
      <c r="D8" s="685"/>
      <c r="E8" s="685"/>
      <c r="F8" s="685"/>
      <c r="G8" s="763"/>
      <c r="H8" s="764"/>
      <c r="I8" s="765"/>
      <c r="J8" s="327" t="s">
        <v>64</v>
      </c>
      <c r="K8" s="728">
        <v>34.799999999999997</v>
      </c>
      <c r="L8" s="729"/>
      <c r="M8" s="328" t="s">
        <v>100</v>
      </c>
      <c r="N8" s="766" t="str">
        <f t="shared" si="0"/>
        <v/>
      </c>
      <c r="O8" s="767"/>
      <c r="P8" s="768"/>
      <c r="Q8" s="423">
        <v>1.83E-2</v>
      </c>
      <c r="R8" s="420">
        <f>K8*Q8*44/12</f>
        <v>2.33508</v>
      </c>
      <c r="S8" s="328" t="s">
        <v>502</v>
      </c>
      <c r="T8" s="701" t="str">
        <f t="shared" ref="T8:T24" si="1">IF(H8="","",H8*R8)</f>
        <v/>
      </c>
      <c r="U8" s="701"/>
      <c r="V8" s="702"/>
      <c r="W8" s="156"/>
      <c r="X8" s="156"/>
      <c r="Y8" s="156"/>
      <c r="Z8" s="283"/>
      <c r="AA8" s="283"/>
      <c r="AB8" s="283"/>
      <c r="AC8" s="283"/>
      <c r="AD8" s="283"/>
      <c r="AE8" s="283"/>
      <c r="AF8" s="283"/>
      <c r="AG8" s="283"/>
      <c r="AH8" s="283"/>
      <c r="AI8" s="283"/>
      <c r="AJ8" s="156"/>
      <c r="AK8" s="156"/>
      <c r="AO8" s="408"/>
    </row>
    <row r="9" spans="1:41" ht="13" customHeight="1">
      <c r="A9" s="156"/>
      <c r="B9" s="696"/>
      <c r="C9" s="684" t="s">
        <v>279</v>
      </c>
      <c r="D9" s="685"/>
      <c r="E9" s="685"/>
      <c r="F9" s="685"/>
      <c r="G9" s="763"/>
      <c r="H9" s="764"/>
      <c r="I9" s="765"/>
      <c r="J9" s="327" t="s">
        <v>64</v>
      </c>
      <c r="K9" s="728">
        <v>33.4</v>
      </c>
      <c r="L9" s="729"/>
      <c r="M9" s="328" t="s">
        <v>100</v>
      </c>
      <c r="N9" s="766" t="str">
        <f t="shared" si="0"/>
        <v/>
      </c>
      <c r="O9" s="767"/>
      <c r="P9" s="768"/>
      <c r="Q9" s="423">
        <v>1.8700000000000001E-2</v>
      </c>
      <c r="R9" s="420">
        <f>K9*Q9*44/12</f>
        <v>2.2901266666666666</v>
      </c>
      <c r="S9" s="328" t="s">
        <v>502</v>
      </c>
      <c r="T9" s="701" t="str">
        <f t="shared" si="1"/>
        <v/>
      </c>
      <c r="U9" s="701"/>
      <c r="V9" s="702"/>
      <c r="W9" s="156"/>
      <c r="X9" s="156" t="s">
        <v>478</v>
      </c>
      <c r="Y9" s="156"/>
      <c r="Z9" s="156"/>
      <c r="AA9" s="156"/>
      <c r="AB9" s="156"/>
      <c r="AC9" s="156"/>
      <c r="AD9" s="156"/>
      <c r="AE9" s="156"/>
      <c r="AF9" s="156"/>
      <c r="AG9" s="156"/>
      <c r="AH9" s="156"/>
      <c r="AI9" s="156"/>
      <c r="AJ9" s="156"/>
      <c r="AK9" s="156"/>
      <c r="AO9" s="408"/>
    </row>
    <row r="10" spans="1:41" ht="13" customHeight="1">
      <c r="A10" s="156"/>
      <c r="B10" s="696"/>
      <c r="C10" s="684" t="s">
        <v>66</v>
      </c>
      <c r="D10" s="685"/>
      <c r="E10" s="685"/>
      <c r="F10" s="685"/>
      <c r="G10" s="763"/>
      <c r="H10" s="764"/>
      <c r="I10" s="765"/>
      <c r="J10" s="327" t="s">
        <v>64</v>
      </c>
      <c r="K10" s="728">
        <v>33.299999999999997</v>
      </c>
      <c r="L10" s="729"/>
      <c r="M10" s="328" t="s">
        <v>100</v>
      </c>
      <c r="N10" s="766" t="str">
        <f t="shared" si="0"/>
        <v/>
      </c>
      <c r="O10" s="767"/>
      <c r="P10" s="768"/>
      <c r="Q10" s="423">
        <v>1.8599999999999998E-2</v>
      </c>
      <c r="R10" s="420">
        <f t="shared" ref="R10:R25" si="2">K10*Q10*44/12</f>
        <v>2.2710599999999999</v>
      </c>
      <c r="S10" s="328" t="s">
        <v>502</v>
      </c>
      <c r="T10" s="701" t="str">
        <f t="shared" si="1"/>
        <v/>
      </c>
      <c r="U10" s="701"/>
      <c r="V10" s="702"/>
      <c r="W10" s="156"/>
      <c r="X10" s="156"/>
      <c r="Y10" s="156"/>
      <c r="Z10" s="156"/>
      <c r="AA10" s="156"/>
      <c r="AB10" s="156"/>
      <c r="AC10" s="156"/>
      <c r="AD10" s="156"/>
      <c r="AE10" s="156"/>
      <c r="AF10" s="156"/>
      <c r="AG10" s="156"/>
      <c r="AH10" s="156"/>
      <c r="AI10" s="156"/>
      <c r="AJ10" s="156"/>
      <c r="AK10" s="156"/>
      <c r="AO10" s="408"/>
    </row>
    <row r="11" spans="1:41" ht="13" customHeight="1">
      <c r="A11" s="156"/>
      <c r="B11" s="696"/>
      <c r="C11" s="684" t="s">
        <v>11</v>
      </c>
      <c r="D11" s="685"/>
      <c r="E11" s="685"/>
      <c r="F11" s="685"/>
      <c r="G11" s="763"/>
      <c r="H11" s="764"/>
      <c r="I11" s="765"/>
      <c r="J11" s="327" t="s">
        <v>64</v>
      </c>
      <c r="K11" s="728">
        <v>36.5</v>
      </c>
      <c r="L11" s="729"/>
      <c r="M11" s="328" t="s">
        <v>100</v>
      </c>
      <c r="N11" s="766" t="str">
        <f t="shared" si="0"/>
        <v/>
      </c>
      <c r="O11" s="767"/>
      <c r="P11" s="768"/>
      <c r="Q11" s="423">
        <v>1.8700000000000001E-2</v>
      </c>
      <c r="R11" s="420">
        <f t="shared" si="2"/>
        <v>2.5026833333333336</v>
      </c>
      <c r="S11" s="328" t="s">
        <v>502</v>
      </c>
      <c r="T11" s="701" t="str">
        <f t="shared" si="1"/>
        <v/>
      </c>
      <c r="U11" s="701"/>
      <c r="V11" s="702"/>
      <c r="W11" s="156"/>
      <c r="X11" s="156"/>
      <c r="Y11" s="156"/>
      <c r="Z11" s="156"/>
      <c r="AA11" s="156"/>
      <c r="AB11" s="156"/>
      <c r="AC11" s="156"/>
      <c r="AD11" s="156"/>
      <c r="AE11" s="156"/>
      <c r="AF11" s="156"/>
      <c r="AG11" s="156"/>
      <c r="AH11" s="156"/>
      <c r="AI11" s="156"/>
      <c r="AJ11" s="156"/>
      <c r="AK11" s="156"/>
      <c r="AO11" s="408"/>
    </row>
    <row r="12" spans="1:41" ht="13" customHeight="1">
      <c r="A12" s="156"/>
      <c r="B12" s="696"/>
      <c r="C12" s="684" t="s">
        <v>12</v>
      </c>
      <c r="D12" s="685"/>
      <c r="E12" s="685"/>
      <c r="F12" s="685"/>
      <c r="G12" s="763"/>
      <c r="H12" s="764"/>
      <c r="I12" s="765"/>
      <c r="J12" s="327" t="s">
        <v>64</v>
      </c>
      <c r="K12" s="728">
        <v>38</v>
      </c>
      <c r="L12" s="729"/>
      <c r="M12" s="328" t="s">
        <v>100</v>
      </c>
      <c r="N12" s="766" t="str">
        <f t="shared" si="0"/>
        <v/>
      </c>
      <c r="O12" s="767"/>
      <c r="P12" s="768"/>
      <c r="Q12" s="423">
        <v>1.8800000000000001E-2</v>
      </c>
      <c r="R12" s="420">
        <f t="shared" si="2"/>
        <v>2.6194666666666668</v>
      </c>
      <c r="S12" s="328" t="s">
        <v>502</v>
      </c>
      <c r="T12" s="701" t="str">
        <f t="shared" si="1"/>
        <v/>
      </c>
      <c r="U12" s="701"/>
      <c r="V12" s="702"/>
      <c r="W12" s="156"/>
      <c r="X12" s="156"/>
      <c r="Y12" s="156"/>
      <c r="Z12" s="156"/>
      <c r="AA12" s="156"/>
      <c r="AB12" s="156"/>
      <c r="AC12" s="156"/>
      <c r="AD12" s="156"/>
      <c r="AE12" s="156"/>
      <c r="AF12" s="156"/>
      <c r="AG12" s="156"/>
      <c r="AH12" s="156"/>
      <c r="AI12" s="156"/>
      <c r="AJ12" s="156"/>
      <c r="AK12" s="156"/>
      <c r="AO12" s="408"/>
    </row>
    <row r="13" spans="1:41" ht="13" customHeight="1">
      <c r="A13" s="156"/>
      <c r="B13" s="696"/>
      <c r="C13" s="684" t="s">
        <v>60</v>
      </c>
      <c r="D13" s="685"/>
      <c r="E13" s="685"/>
      <c r="F13" s="685"/>
      <c r="G13" s="763"/>
      <c r="H13" s="764"/>
      <c r="I13" s="765"/>
      <c r="J13" s="327" t="s">
        <v>64</v>
      </c>
      <c r="K13" s="728">
        <v>38.9</v>
      </c>
      <c r="L13" s="729"/>
      <c r="M13" s="328" t="s">
        <v>100</v>
      </c>
      <c r="N13" s="766" t="str">
        <f t="shared" si="0"/>
        <v/>
      </c>
      <c r="O13" s="767"/>
      <c r="P13" s="768"/>
      <c r="Q13" s="423">
        <v>1.9300000000000001E-2</v>
      </c>
      <c r="R13" s="420">
        <f t="shared" si="2"/>
        <v>2.7528233333333336</v>
      </c>
      <c r="S13" s="328" t="s">
        <v>502</v>
      </c>
      <c r="T13" s="701" t="str">
        <f t="shared" si="1"/>
        <v/>
      </c>
      <c r="U13" s="701"/>
      <c r="V13" s="702"/>
      <c r="W13" s="156"/>
      <c r="X13" s="156"/>
      <c r="Y13" s="416"/>
      <c r="Z13" s="416"/>
      <c r="AA13" s="416"/>
      <c r="AB13" s="416"/>
      <c r="AC13" s="416"/>
      <c r="AD13" s="416"/>
      <c r="AE13" s="416"/>
      <c r="AF13" s="416"/>
      <c r="AG13" s="416"/>
      <c r="AH13" s="416"/>
      <c r="AI13" s="416"/>
      <c r="AJ13" s="416"/>
      <c r="AK13" s="416"/>
      <c r="AO13" s="408"/>
    </row>
    <row r="14" spans="1:41" ht="13" customHeight="1">
      <c r="A14" s="156"/>
      <c r="B14" s="696"/>
      <c r="C14" s="684" t="s">
        <v>61</v>
      </c>
      <c r="D14" s="685"/>
      <c r="E14" s="685"/>
      <c r="F14" s="685"/>
      <c r="G14" s="763"/>
      <c r="H14" s="764"/>
      <c r="I14" s="765"/>
      <c r="J14" s="327" t="s">
        <v>64</v>
      </c>
      <c r="K14" s="728">
        <v>41.8</v>
      </c>
      <c r="L14" s="729"/>
      <c r="M14" s="328" t="s">
        <v>100</v>
      </c>
      <c r="N14" s="766" t="str">
        <f t="shared" si="0"/>
        <v/>
      </c>
      <c r="O14" s="767"/>
      <c r="P14" s="768"/>
      <c r="Q14" s="423">
        <v>2.0199999999999999E-2</v>
      </c>
      <c r="R14" s="420">
        <f t="shared" si="2"/>
        <v>3.0959866666666662</v>
      </c>
      <c r="S14" s="328" t="s">
        <v>502</v>
      </c>
      <c r="T14" s="701" t="str">
        <f t="shared" si="1"/>
        <v/>
      </c>
      <c r="U14" s="701"/>
      <c r="V14" s="702"/>
      <c r="W14" s="156"/>
      <c r="X14" s="156"/>
      <c r="Y14" s="416"/>
      <c r="Z14" s="416"/>
      <c r="AA14" s="416"/>
      <c r="AB14" s="416"/>
      <c r="AC14" s="416"/>
      <c r="AD14" s="416"/>
      <c r="AE14" s="416"/>
      <c r="AF14" s="416"/>
      <c r="AG14" s="416"/>
      <c r="AH14" s="416"/>
      <c r="AI14" s="416"/>
      <c r="AJ14" s="416"/>
      <c r="AK14" s="416"/>
      <c r="AO14" s="408"/>
    </row>
    <row r="15" spans="1:41" ht="13" customHeight="1">
      <c r="A15" s="156"/>
      <c r="B15" s="696"/>
      <c r="C15" s="684" t="s">
        <v>13</v>
      </c>
      <c r="D15" s="685"/>
      <c r="E15" s="685"/>
      <c r="F15" s="685"/>
      <c r="G15" s="763"/>
      <c r="H15" s="764"/>
      <c r="I15" s="765"/>
      <c r="J15" s="327" t="s">
        <v>65</v>
      </c>
      <c r="K15" s="728">
        <v>40</v>
      </c>
      <c r="L15" s="729"/>
      <c r="M15" s="328" t="s">
        <v>101</v>
      </c>
      <c r="N15" s="766" t="str">
        <f t="shared" si="0"/>
        <v/>
      </c>
      <c r="O15" s="767"/>
      <c r="P15" s="768"/>
      <c r="Q15" s="423">
        <v>2.0400000000000001E-2</v>
      </c>
      <c r="R15" s="420">
        <f t="shared" si="2"/>
        <v>2.9920000000000004</v>
      </c>
      <c r="S15" s="517" t="s">
        <v>506</v>
      </c>
      <c r="T15" s="701" t="str">
        <f t="shared" si="1"/>
        <v/>
      </c>
      <c r="U15" s="701"/>
      <c r="V15" s="702"/>
      <c r="W15" s="156"/>
      <c r="X15" s="283"/>
      <c r="Y15" s="416"/>
      <c r="Z15" s="416"/>
      <c r="AA15" s="416"/>
      <c r="AB15" s="416"/>
      <c r="AC15" s="416"/>
      <c r="AD15" s="416"/>
      <c r="AE15" s="416"/>
      <c r="AF15" s="416"/>
      <c r="AG15" s="416"/>
      <c r="AH15" s="416"/>
      <c r="AI15" s="416"/>
      <c r="AJ15" s="416"/>
      <c r="AK15" s="416"/>
      <c r="AO15" s="408"/>
    </row>
    <row r="16" spans="1:41" ht="13" customHeight="1">
      <c r="A16" s="156"/>
      <c r="B16" s="696"/>
      <c r="C16" s="684" t="s">
        <v>14</v>
      </c>
      <c r="D16" s="685"/>
      <c r="E16" s="685"/>
      <c r="F16" s="685"/>
      <c r="G16" s="763"/>
      <c r="H16" s="764"/>
      <c r="I16" s="765"/>
      <c r="J16" s="327" t="s">
        <v>65</v>
      </c>
      <c r="K16" s="728">
        <v>34.1</v>
      </c>
      <c r="L16" s="729"/>
      <c r="M16" s="328" t="s">
        <v>101</v>
      </c>
      <c r="N16" s="766" t="str">
        <f t="shared" si="0"/>
        <v/>
      </c>
      <c r="O16" s="767"/>
      <c r="P16" s="768"/>
      <c r="Q16" s="423">
        <v>2.4500000000000001E-2</v>
      </c>
      <c r="R16" s="420">
        <f t="shared" si="2"/>
        <v>3.0633166666666667</v>
      </c>
      <c r="S16" s="517" t="s">
        <v>506</v>
      </c>
      <c r="T16" s="701" t="str">
        <f t="shared" si="1"/>
        <v/>
      </c>
      <c r="U16" s="701"/>
      <c r="V16" s="702"/>
      <c r="W16" s="156"/>
      <c r="X16" s="156"/>
      <c r="Y16" s="416"/>
      <c r="Z16" s="416"/>
      <c r="AA16" s="416"/>
      <c r="AB16" s="416"/>
      <c r="AC16" s="416"/>
      <c r="AD16" s="416"/>
      <c r="AE16" s="416"/>
      <c r="AF16" s="416"/>
      <c r="AG16" s="416"/>
      <c r="AH16" s="416"/>
      <c r="AI16" s="416"/>
      <c r="AJ16" s="416"/>
      <c r="AK16" s="416"/>
      <c r="AO16" s="408"/>
    </row>
    <row r="17" spans="1:42" ht="13" customHeight="1">
      <c r="A17" s="156"/>
      <c r="B17" s="696"/>
      <c r="C17" s="769" t="s">
        <v>59</v>
      </c>
      <c r="D17" s="770"/>
      <c r="E17" s="770"/>
      <c r="F17" s="770"/>
      <c r="G17" s="771"/>
      <c r="H17" s="764"/>
      <c r="I17" s="765"/>
      <c r="J17" s="327" t="s">
        <v>65</v>
      </c>
      <c r="K17" s="728">
        <v>50.1</v>
      </c>
      <c r="L17" s="729"/>
      <c r="M17" s="328" t="s">
        <v>101</v>
      </c>
      <c r="N17" s="766" t="str">
        <f t="shared" si="0"/>
        <v/>
      </c>
      <c r="O17" s="767"/>
      <c r="P17" s="768"/>
      <c r="Q17" s="423">
        <v>1.6299999999999999E-2</v>
      </c>
      <c r="R17" s="420">
        <f>K17*Q17*44/12</f>
        <v>2.99431</v>
      </c>
      <c r="S17" s="517" t="s">
        <v>506</v>
      </c>
      <c r="T17" s="701" t="str">
        <f t="shared" si="1"/>
        <v/>
      </c>
      <c r="U17" s="701"/>
      <c r="V17" s="702"/>
      <c r="W17" s="156"/>
      <c r="X17" s="156"/>
      <c r="Y17" s="416"/>
      <c r="Z17" s="416"/>
      <c r="AA17" s="416"/>
      <c r="AB17" s="416"/>
      <c r="AC17" s="416"/>
      <c r="AD17" s="416"/>
      <c r="AE17" s="416"/>
      <c r="AF17" s="416"/>
      <c r="AG17" s="416"/>
      <c r="AH17" s="416"/>
      <c r="AI17" s="416"/>
      <c r="AJ17" s="416"/>
      <c r="AK17" s="416"/>
      <c r="AO17" s="408"/>
    </row>
    <row r="18" spans="1:42" ht="13" customHeight="1">
      <c r="A18" s="156"/>
      <c r="B18" s="696"/>
      <c r="C18" s="684" t="s">
        <v>15</v>
      </c>
      <c r="D18" s="685"/>
      <c r="E18" s="685"/>
      <c r="F18" s="685"/>
      <c r="G18" s="763"/>
      <c r="H18" s="764"/>
      <c r="I18" s="765"/>
      <c r="J18" s="327" t="s">
        <v>413</v>
      </c>
      <c r="K18" s="728">
        <v>46.1</v>
      </c>
      <c r="L18" s="729"/>
      <c r="M18" s="328" t="s">
        <v>296</v>
      </c>
      <c r="N18" s="766" t="str">
        <f t="shared" si="0"/>
        <v/>
      </c>
      <c r="O18" s="767"/>
      <c r="P18" s="768"/>
      <c r="Q18" s="423">
        <v>1.44E-2</v>
      </c>
      <c r="R18" s="420">
        <f t="shared" si="2"/>
        <v>2.4340799999999998</v>
      </c>
      <c r="S18" s="328" t="s">
        <v>507</v>
      </c>
      <c r="T18" s="701" t="str">
        <f t="shared" si="1"/>
        <v/>
      </c>
      <c r="U18" s="701"/>
      <c r="V18" s="702"/>
      <c r="W18" s="156"/>
      <c r="X18" s="156"/>
      <c r="Y18" s="156"/>
      <c r="Z18" s="156"/>
      <c r="AA18" s="156"/>
      <c r="AB18" s="156"/>
      <c r="AC18" s="156"/>
      <c r="AD18" s="156"/>
      <c r="AE18" s="156"/>
      <c r="AF18" s="156"/>
      <c r="AG18" s="156"/>
      <c r="AH18" s="156"/>
      <c r="AI18" s="156"/>
      <c r="AJ18" s="156"/>
      <c r="AK18" s="156"/>
      <c r="AO18" s="408"/>
    </row>
    <row r="19" spans="1:42" ht="13" customHeight="1">
      <c r="A19" s="156"/>
      <c r="B19" s="696"/>
      <c r="C19" s="769" t="s">
        <v>16</v>
      </c>
      <c r="D19" s="770"/>
      <c r="E19" s="770"/>
      <c r="F19" s="770"/>
      <c r="G19" s="771"/>
      <c r="H19" s="764"/>
      <c r="I19" s="765"/>
      <c r="J19" s="327" t="s">
        <v>65</v>
      </c>
      <c r="K19" s="728">
        <v>54.7</v>
      </c>
      <c r="L19" s="729"/>
      <c r="M19" s="328" t="s">
        <v>101</v>
      </c>
      <c r="N19" s="766" t="str">
        <f t="shared" si="0"/>
        <v/>
      </c>
      <c r="O19" s="767"/>
      <c r="P19" s="768"/>
      <c r="Q19" s="423">
        <v>1.3899999999999999E-2</v>
      </c>
      <c r="R19" s="420">
        <f t="shared" si="2"/>
        <v>2.7878766666666661</v>
      </c>
      <c r="S19" s="517" t="s">
        <v>506</v>
      </c>
      <c r="T19" s="701" t="str">
        <f t="shared" si="1"/>
        <v/>
      </c>
      <c r="U19" s="701"/>
      <c r="V19" s="702"/>
      <c r="W19" s="156"/>
      <c r="X19" s="156"/>
      <c r="Y19" s="156"/>
      <c r="Z19" s="156"/>
      <c r="AA19" s="156"/>
      <c r="AB19" s="156"/>
      <c r="AC19" s="156"/>
      <c r="AD19" s="156"/>
      <c r="AE19" s="156"/>
      <c r="AF19" s="156"/>
      <c r="AG19" s="156"/>
      <c r="AH19" s="156"/>
      <c r="AI19" s="156"/>
      <c r="AJ19" s="156"/>
      <c r="AK19" s="156"/>
      <c r="AO19" s="408"/>
    </row>
    <row r="20" spans="1:42" ht="13" customHeight="1">
      <c r="A20" s="156"/>
      <c r="B20" s="696"/>
      <c r="C20" s="684" t="s">
        <v>280</v>
      </c>
      <c r="D20" s="685"/>
      <c r="E20" s="685"/>
      <c r="F20" s="685"/>
      <c r="G20" s="763"/>
      <c r="H20" s="764"/>
      <c r="I20" s="765"/>
      <c r="J20" s="327" t="s">
        <v>413</v>
      </c>
      <c r="K20" s="728">
        <v>38.4</v>
      </c>
      <c r="L20" s="729"/>
      <c r="M20" s="328" t="s">
        <v>361</v>
      </c>
      <c r="N20" s="766" t="str">
        <f t="shared" si="0"/>
        <v/>
      </c>
      <c r="O20" s="767"/>
      <c r="P20" s="768"/>
      <c r="Q20" s="423">
        <v>1.3899999999999999E-2</v>
      </c>
      <c r="R20" s="420">
        <f t="shared" si="2"/>
        <v>1.9571199999999997</v>
      </c>
      <c r="S20" s="328" t="s">
        <v>503</v>
      </c>
      <c r="T20" s="701" t="str">
        <f t="shared" si="1"/>
        <v/>
      </c>
      <c r="U20" s="701"/>
      <c r="V20" s="702"/>
      <c r="W20" s="156"/>
      <c r="X20" s="156"/>
      <c r="Y20" s="156"/>
      <c r="Z20" s="156"/>
      <c r="AA20" s="156"/>
      <c r="AB20" s="156"/>
      <c r="AC20" s="156"/>
      <c r="AD20" s="156"/>
      <c r="AE20" s="156"/>
      <c r="AF20" s="156"/>
      <c r="AG20" s="156"/>
      <c r="AH20" s="156"/>
      <c r="AI20" s="156"/>
      <c r="AJ20" s="156"/>
      <c r="AK20" s="156"/>
      <c r="AO20" s="408"/>
    </row>
    <row r="21" spans="1:42" ht="13" customHeight="1">
      <c r="A21" s="156"/>
      <c r="B21" s="696"/>
      <c r="C21" s="684" t="s">
        <v>297</v>
      </c>
      <c r="D21" s="685"/>
      <c r="E21" s="685"/>
      <c r="F21" s="685"/>
      <c r="G21" s="763"/>
      <c r="H21" s="764"/>
      <c r="I21" s="765"/>
      <c r="J21" s="327" t="s">
        <v>65</v>
      </c>
      <c r="K21" s="728">
        <v>28.7</v>
      </c>
      <c r="L21" s="729"/>
      <c r="M21" s="328" t="s">
        <v>101</v>
      </c>
      <c r="N21" s="766" t="str">
        <f t="shared" si="0"/>
        <v/>
      </c>
      <c r="O21" s="767"/>
      <c r="P21" s="768"/>
      <c r="Q21" s="423">
        <v>2.46E-2</v>
      </c>
      <c r="R21" s="420">
        <f t="shared" si="2"/>
        <v>2.58874</v>
      </c>
      <c r="S21" s="517" t="s">
        <v>506</v>
      </c>
      <c r="T21" s="701" t="str">
        <f t="shared" si="1"/>
        <v/>
      </c>
      <c r="U21" s="701"/>
      <c r="V21" s="702"/>
      <c r="W21" s="156"/>
      <c r="X21" s="156"/>
      <c r="Y21" s="156"/>
      <c r="Z21" s="156"/>
      <c r="AA21" s="156"/>
      <c r="AB21" s="156"/>
      <c r="AC21" s="156"/>
      <c r="AD21" s="156"/>
      <c r="AE21" s="156"/>
      <c r="AF21" s="156"/>
      <c r="AG21" s="156"/>
      <c r="AH21" s="156"/>
      <c r="AI21" s="156"/>
      <c r="AJ21" s="156"/>
      <c r="AK21" s="156"/>
      <c r="AO21" s="408"/>
    </row>
    <row r="22" spans="1:42" ht="13" customHeight="1">
      <c r="A22" s="156"/>
      <c r="B22" s="696"/>
      <c r="C22" s="684" t="s">
        <v>298</v>
      </c>
      <c r="D22" s="685"/>
      <c r="E22" s="685"/>
      <c r="F22" s="685"/>
      <c r="G22" s="763"/>
      <c r="H22" s="764"/>
      <c r="I22" s="765"/>
      <c r="J22" s="327" t="s">
        <v>65</v>
      </c>
      <c r="K22" s="728">
        <v>26.1</v>
      </c>
      <c r="L22" s="729"/>
      <c r="M22" s="328" t="s">
        <v>101</v>
      </c>
      <c r="N22" s="766" t="str">
        <f t="shared" si="0"/>
        <v/>
      </c>
      <c r="O22" s="767"/>
      <c r="P22" s="768"/>
      <c r="Q22" s="423">
        <v>2.4299999999999999E-2</v>
      </c>
      <c r="R22" s="420">
        <f t="shared" si="2"/>
        <v>2.32551</v>
      </c>
      <c r="S22" s="517" t="s">
        <v>506</v>
      </c>
      <c r="T22" s="701" t="str">
        <f t="shared" si="1"/>
        <v/>
      </c>
      <c r="U22" s="701"/>
      <c r="V22" s="702"/>
      <c r="W22" s="156"/>
      <c r="X22" s="156"/>
      <c r="Y22" s="156"/>
      <c r="Z22" s="156"/>
      <c r="AA22" s="156"/>
      <c r="AB22" s="156"/>
      <c r="AC22" s="156"/>
      <c r="AD22" s="156"/>
      <c r="AE22" s="156"/>
      <c r="AF22" s="156"/>
      <c r="AG22" s="156"/>
      <c r="AH22" s="156"/>
      <c r="AI22" s="156"/>
      <c r="AJ22" s="156"/>
      <c r="AK22" s="156"/>
      <c r="AO22" s="408"/>
    </row>
    <row r="23" spans="1:42" ht="13" customHeight="1">
      <c r="A23" s="156"/>
      <c r="B23" s="696"/>
      <c r="C23" s="684" t="s">
        <v>299</v>
      </c>
      <c r="D23" s="685"/>
      <c r="E23" s="685"/>
      <c r="F23" s="685"/>
      <c r="G23" s="763"/>
      <c r="H23" s="764"/>
      <c r="I23" s="765"/>
      <c r="J23" s="327" t="s">
        <v>65</v>
      </c>
      <c r="K23" s="728">
        <v>27.8</v>
      </c>
      <c r="L23" s="729"/>
      <c r="M23" s="328" t="s">
        <v>101</v>
      </c>
      <c r="N23" s="766" t="str">
        <f t="shared" si="0"/>
        <v/>
      </c>
      <c r="O23" s="767"/>
      <c r="P23" s="768"/>
      <c r="Q23" s="423">
        <v>2.5899999999999999E-2</v>
      </c>
      <c r="R23" s="420">
        <f t="shared" si="2"/>
        <v>2.640073333333333</v>
      </c>
      <c r="S23" s="517" t="s">
        <v>506</v>
      </c>
      <c r="T23" s="701" t="str">
        <f t="shared" si="1"/>
        <v/>
      </c>
      <c r="U23" s="701"/>
      <c r="V23" s="702"/>
      <c r="W23" s="156"/>
      <c r="X23" s="156"/>
      <c r="Y23" s="156"/>
      <c r="Z23" s="156"/>
      <c r="AA23" s="156"/>
      <c r="AB23" s="156"/>
      <c r="AC23" s="156"/>
      <c r="AD23" s="156"/>
      <c r="AE23" s="156"/>
      <c r="AF23" s="156"/>
      <c r="AG23" s="156"/>
      <c r="AH23" s="156"/>
      <c r="AI23" s="156"/>
      <c r="AJ23" s="156"/>
      <c r="AK23" s="156"/>
      <c r="AO23" s="408"/>
    </row>
    <row r="24" spans="1:42" ht="13" customHeight="1">
      <c r="A24" s="156"/>
      <c r="B24" s="696"/>
      <c r="C24" s="684" t="s">
        <v>300</v>
      </c>
      <c r="D24" s="685"/>
      <c r="E24" s="685"/>
      <c r="F24" s="685"/>
      <c r="G24" s="763"/>
      <c r="H24" s="764"/>
      <c r="I24" s="765"/>
      <c r="J24" s="327" t="s">
        <v>65</v>
      </c>
      <c r="K24" s="728">
        <v>29</v>
      </c>
      <c r="L24" s="729"/>
      <c r="M24" s="328" t="s">
        <v>101</v>
      </c>
      <c r="N24" s="766" t="str">
        <f t="shared" si="0"/>
        <v/>
      </c>
      <c r="O24" s="767"/>
      <c r="P24" s="768"/>
      <c r="Q24" s="423">
        <v>2.9899999999999999E-2</v>
      </c>
      <c r="R24" s="420">
        <f t="shared" si="2"/>
        <v>3.1793666666666667</v>
      </c>
      <c r="S24" s="517" t="s">
        <v>506</v>
      </c>
      <c r="T24" s="701" t="str">
        <f t="shared" si="1"/>
        <v/>
      </c>
      <c r="U24" s="701"/>
      <c r="V24" s="702"/>
      <c r="W24" s="156"/>
      <c r="X24" s="156"/>
      <c r="Y24" s="156"/>
      <c r="Z24" s="156"/>
      <c r="AA24" s="156"/>
      <c r="AB24" s="156"/>
      <c r="AC24" s="156"/>
      <c r="AD24" s="156"/>
      <c r="AE24" s="156"/>
      <c r="AF24" s="156"/>
      <c r="AG24" s="156"/>
      <c r="AH24" s="156"/>
      <c r="AI24" s="156"/>
      <c r="AJ24" s="156"/>
      <c r="AK24" s="156"/>
      <c r="AO24" s="408"/>
    </row>
    <row r="25" spans="1:42" ht="13" customHeight="1">
      <c r="A25" s="156"/>
      <c r="B25" s="696"/>
      <c r="C25" s="684" t="s">
        <v>67</v>
      </c>
      <c r="D25" s="685"/>
      <c r="E25" s="685"/>
      <c r="F25" s="685"/>
      <c r="G25" s="763"/>
      <c r="H25" s="764"/>
      <c r="I25" s="765"/>
      <c r="J25" s="327" t="s">
        <v>65</v>
      </c>
      <c r="K25" s="728">
        <v>37.299999999999997</v>
      </c>
      <c r="L25" s="729"/>
      <c r="M25" s="328" t="s">
        <v>101</v>
      </c>
      <c r="N25" s="766" t="str">
        <f t="shared" si="0"/>
        <v/>
      </c>
      <c r="O25" s="767"/>
      <c r="P25" s="768"/>
      <c r="Q25" s="423">
        <v>2.0899999999999998E-2</v>
      </c>
      <c r="R25" s="420">
        <f t="shared" si="2"/>
        <v>2.8584233333333326</v>
      </c>
      <c r="S25" s="517" t="s">
        <v>506</v>
      </c>
      <c r="T25" s="701" t="str">
        <f>IF(H25="","",H25*R25)</f>
        <v/>
      </c>
      <c r="U25" s="701"/>
      <c r="V25" s="702"/>
      <c r="W25" s="156"/>
      <c r="X25" s="156"/>
      <c r="Y25" s="156"/>
      <c r="Z25" s="156"/>
      <c r="AA25" s="156"/>
      <c r="AB25" s="156"/>
      <c r="AC25" s="156"/>
      <c r="AD25" s="156"/>
      <c r="AE25" s="156"/>
      <c r="AF25" s="156"/>
      <c r="AG25" s="156"/>
      <c r="AH25" s="156"/>
      <c r="AI25" s="156"/>
      <c r="AJ25" s="156"/>
      <c r="AK25" s="156"/>
      <c r="AO25" s="408"/>
    </row>
    <row r="26" spans="1:42" ht="13" customHeight="1">
      <c r="A26" s="156"/>
      <c r="B26" s="696"/>
      <c r="C26" s="982" t="s">
        <v>301</v>
      </c>
      <c r="D26" s="983"/>
      <c r="E26" s="1185" t="s">
        <v>419</v>
      </c>
      <c r="F26" s="1185"/>
      <c r="G26" s="1186"/>
      <c r="H26" s="764"/>
      <c r="I26" s="765"/>
      <c r="J26" s="327" t="s">
        <v>413</v>
      </c>
      <c r="K26" s="1183">
        <v>45</v>
      </c>
      <c r="L26" s="1184"/>
      <c r="M26" s="328" t="s">
        <v>361</v>
      </c>
      <c r="N26" s="766" t="str">
        <f>IF(H26="","",H26*K26)</f>
        <v/>
      </c>
      <c r="O26" s="767"/>
      <c r="P26" s="768"/>
      <c r="Q26" s="451" t="s">
        <v>441</v>
      </c>
      <c r="R26" s="440">
        <v>2.09</v>
      </c>
      <c r="S26" s="328" t="s">
        <v>507</v>
      </c>
      <c r="T26" s="701" t="str">
        <f>IF(H26="","",H26*R26)</f>
        <v/>
      </c>
      <c r="U26" s="701"/>
      <c r="V26" s="702"/>
      <c r="W26" s="156"/>
      <c r="X26" s="416"/>
      <c r="Y26" s="416"/>
      <c r="Z26" s="416"/>
      <c r="AA26" s="416"/>
      <c r="AB26" s="416"/>
      <c r="AC26" s="416"/>
      <c r="AD26" s="416"/>
      <c r="AE26" s="416"/>
      <c r="AF26" s="416"/>
      <c r="AG26" s="416"/>
      <c r="AH26" s="416"/>
      <c r="AI26" s="416"/>
      <c r="AJ26" s="416"/>
      <c r="AK26" s="416"/>
      <c r="AL26" s="492"/>
      <c r="AM26" s="492"/>
      <c r="AN26" s="493"/>
      <c r="AO26" s="408"/>
    </row>
    <row r="27" spans="1:42" s="430" customFormat="1" ht="13" customHeight="1">
      <c r="A27" s="156"/>
      <c r="B27" s="696"/>
      <c r="C27" s="984"/>
      <c r="D27" s="985"/>
      <c r="E27" s="986"/>
      <c r="F27" s="986"/>
      <c r="G27" s="987"/>
      <c r="H27" s="764"/>
      <c r="I27" s="765"/>
      <c r="J27" s="327" t="s">
        <v>413</v>
      </c>
      <c r="K27" s="782">
        <v>45</v>
      </c>
      <c r="L27" s="783"/>
      <c r="M27" s="328" t="s">
        <v>361</v>
      </c>
      <c r="N27" s="766" t="str">
        <f>IF(H27="","",H27*K27)</f>
        <v/>
      </c>
      <c r="O27" s="767"/>
      <c r="P27" s="768"/>
      <c r="Q27" s="451" t="s">
        <v>441</v>
      </c>
      <c r="R27" s="453"/>
      <c r="S27" s="328" t="s">
        <v>507</v>
      </c>
      <c r="T27" s="701" t="str">
        <f>IF(H27="","",H27*R27)</f>
        <v/>
      </c>
      <c r="U27" s="701"/>
      <c r="V27" s="702"/>
      <c r="W27" s="156"/>
      <c r="X27" s="416"/>
      <c r="Y27" s="416"/>
      <c r="Z27" s="416"/>
      <c r="AA27" s="416"/>
      <c r="AB27" s="416"/>
      <c r="AC27" s="416"/>
      <c r="AD27" s="416"/>
      <c r="AE27" s="416"/>
      <c r="AF27" s="416"/>
      <c r="AG27" s="416"/>
      <c r="AH27" s="416"/>
      <c r="AI27" s="416"/>
      <c r="AJ27" s="416"/>
      <c r="AK27" s="416"/>
      <c r="AL27" s="492"/>
      <c r="AM27" s="492"/>
      <c r="AN27" s="493"/>
      <c r="AO27" s="408"/>
      <c r="AP27" s="468"/>
    </row>
    <row r="28" spans="1:42" ht="13" customHeight="1">
      <c r="A28" s="156"/>
      <c r="B28" s="697"/>
      <c r="C28" s="772" t="s">
        <v>248</v>
      </c>
      <c r="D28" s="773"/>
      <c r="E28" s="774"/>
      <c r="F28" s="774"/>
      <c r="G28" s="775"/>
      <c r="H28" s="776"/>
      <c r="I28" s="777"/>
      <c r="J28" s="330"/>
      <c r="K28" s="778"/>
      <c r="L28" s="779"/>
      <c r="M28" s="515" t="str">
        <f>IF(J28="","","GJ/"&amp;J28)</f>
        <v/>
      </c>
      <c r="N28" s="766" t="str">
        <f>IF(H28="","",H28*K28)</f>
        <v/>
      </c>
      <c r="O28" s="767"/>
      <c r="P28" s="768"/>
      <c r="Q28" s="449"/>
      <c r="R28" s="450" t="str">
        <f>IF(K28="","",K28*Q28*44/12)</f>
        <v/>
      </c>
      <c r="S28" s="518" t="str">
        <f>IF(J28="","",CONCATENATE("t-CO2/",J28))</f>
        <v/>
      </c>
      <c r="T28" s="703" t="str">
        <f>IF(K28="","",H28*R28)</f>
        <v/>
      </c>
      <c r="U28" s="704"/>
      <c r="V28" s="705"/>
      <c r="W28" s="156"/>
      <c r="X28" s="416"/>
      <c r="Y28" s="416"/>
      <c r="Z28" s="416"/>
      <c r="AA28" s="416"/>
      <c r="AB28" s="416"/>
      <c r="AC28" s="416"/>
      <c r="AD28" s="416"/>
      <c r="AE28" s="416"/>
      <c r="AF28" s="416"/>
      <c r="AG28" s="416"/>
      <c r="AH28" s="416"/>
      <c r="AI28" s="416"/>
      <c r="AJ28" s="416"/>
      <c r="AK28" s="416"/>
      <c r="AL28" s="492"/>
      <c r="AM28" s="492"/>
      <c r="AN28" s="493"/>
      <c r="AO28" s="408"/>
    </row>
    <row r="29" spans="1:42" ht="13" customHeight="1">
      <c r="A29" s="156"/>
      <c r="B29" s="887" t="s">
        <v>18</v>
      </c>
      <c r="C29" s="888"/>
      <c r="D29" s="888"/>
      <c r="E29" s="888"/>
      <c r="F29" s="888"/>
      <c r="G29" s="888"/>
      <c r="H29" s="888"/>
      <c r="I29" s="888"/>
      <c r="J29" s="888"/>
      <c r="K29" s="888"/>
      <c r="L29" s="888"/>
      <c r="M29" s="889"/>
      <c r="N29" s="1179" t="str">
        <f>IF(SUM(N7:N28)=0,"",SUM(N7:N28))</f>
        <v/>
      </c>
      <c r="O29" s="1180"/>
      <c r="P29" s="1181"/>
      <c r="Q29" s="922"/>
      <c r="R29" s="923"/>
      <c r="S29" s="924"/>
      <c r="T29" s="706" t="str">
        <f>IF(SUM(T7:T28)=0,"",SUM(T7:T28))</f>
        <v/>
      </c>
      <c r="U29" s="707"/>
      <c r="V29" s="708"/>
      <c r="W29" s="156"/>
      <c r="X29" s="416"/>
      <c r="Y29" s="416"/>
      <c r="Z29" s="416"/>
      <c r="AA29" s="416"/>
      <c r="AB29" s="416"/>
      <c r="AC29" s="416"/>
      <c r="AD29" s="416"/>
      <c r="AE29" s="416"/>
      <c r="AF29" s="416"/>
      <c r="AG29" s="416"/>
      <c r="AH29" s="416"/>
      <c r="AI29" s="416"/>
      <c r="AJ29" s="416"/>
      <c r="AK29" s="416"/>
      <c r="AL29" s="492"/>
      <c r="AM29" s="492"/>
      <c r="AN29" s="492"/>
      <c r="AO29" s="408"/>
    </row>
    <row r="30" spans="1:42" ht="13" customHeight="1">
      <c r="A30" s="156"/>
      <c r="B30" s="695" t="s">
        <v>302</v>
      </c>
      <c r="C30" s="698" t="s">
        <v>303</v>
      </c>
      <c r="D30" s="699"/>
      <c r="E30" s="699"/>
      <c r="F30" s="699"/>
      <c r="G30" s="700"/>
      <c r="H30" s="764"/>
      <c r="I30" s="765"/>
      <c r="J30" s="327" t="s">
        <v>65</v>
      </c>
      <c r="K30" s="728">
        <v>17.100000000000001</v>
      </c>
      <c r="L30" s="729"/>
      <c r="M30" s="328" t="s">
        <v>101</v>
      </c>
      <c r="N30" s="766" t="str">
        <f t="shared" ref="N30:N36" si="3">IF(H30="","",H30*K30)</f>
        <v/>
      </c>
      <c r="O30" s="767"/>
      <c r="P30" s="768"/>
      <c r="Q30" s="454"/>
      <c r="R30" s="519">
        <f t="shared" ref="R30:R35" si="4">K30*Q30*44/12</f>
        <v>0</v>
      </c>
      <c r="S30" s="517" t="s">
        <v>506</v>
      </c>
      <c r="T30" s="784" t="str">
        <f t="shared" ref="T30:T37" si="5">IF(H30="","",H30*R30)</f>
        <v/>
      </c>
      <c r="U30" s="784"/>
      <c r="V30" s="785"/>
      <c r="W30" s="156"/>
      <c r="X30" s="1178" t="s">
        <v>462</v>
      </c>
      <c r="Y30" s="1178"/>
      <c r="Z30" s="1178"/>
      <c r="AA30" s="1178"/>
      <c r="AB30" s="1178"/>
      <c r="AC30" s="1178"/>
      <c r="AD30" s="1178"/>
      <c r="AE30" s="1178"/>
      <c r="AF30" s="1178"/>
      <c r="AG30" s="1178"/>
      <c r="AH30" s="1178"/>
      <c r="AI30" s="1178"/>
      <c r="AJ30" s="1178"/>
      <c r="AK30" s="416"/>
      <c r="AL30" s="491"/>
      <c r="AM30" s="491"/>
      <c r="AN30" s="494"/>
      <c r="AO30" s="408"/>
    </row>
    <row r="31" spans="1:42" ht="13" customHeight="1">
      <c r="A31" s="156"/>
      <c r="B31" s="696"/>
      <c r="C31" s="684" t="s">
        <v>304</v>
      </c>
      <c r="D31" s="685"/>
      <c r="E31" s="685"/>
      <c r="F31" s="685"/>
      <c r="G31" s="763"/>
      <c r="H31" s="764"/>
      <c r="I31" s="765"/>
      <c r="J31" s="327" t="s">
        <v>65</v>
      </c>
      <c r="K31" s="728">
        <v>29.3</v>
      </c>
      <c r="L31" s="729"/>
      <c r="M31" s="328" t="s">
        <v>101</v>
      </c>
      <c r="N31" s="766" t="str">
        <f t="shared" si="3"/>
        <v/>
      </c>
      <c r="O31" s="767"/>
      <c r="P31" s="768"/>
      <c r="Q31" s="423">
        <v>2.5700000000000001E-2</v>
      </c>
      <c r="R31" s="520">
        <f t="shared" si="4"/>
        <v>2.761036666666667</v>
      </c>
      <c r="S31" s="517" t="s">
        <v>506</v>
      </c>
      <c r="T31" s="786" t="str">
        <f t="shared" si="5"/>
        <v/>
      </c>
      <c r="U31" s="787"/>
      <c r="V31" s="788"/>
      <c r="W31" s="156"/>
      <c r="X31" s="1178"/>
      <c r="Y31" s="1178"/>
      <c r="Z31" s="1178"/>
      <c r="AA31" s="1178"/>
      <c r="AB31" s="1178"/>
      <c r="AC31" s="1178"/>
      <c r="AD31" s="1178"/>
      <c r="AE31" s="1178"/>
      <c r="AF31" s="1178"/>
      <c r="AG31" s="1178"/>
      <c r="AH31" s="1178"/>
      <c r="AI31" s="1178"/>
      <c r="AJ31" s="1178"/>
      <c r="AK31" s="416"/>
      <c r="AL31" s="491"/>
      <c r="AM31" s="491"/>
      <c r="AN31" s="494"/>
      <c r="AO31" s="408"/>
    </row>
    <row r="32" spans="1:42" ht="13" customHeight="1">
      <c r="A32" s="156"/>
      <c r="B32" s="696"/>
      <c r="C32" s="684" t="s">
        <v>305</v>
      </c>
      <c r="D32" s="685"/>
      <c r="E32" s="685"/>
      <c r="F32" s="685"/>
      <c r="G32" s="763"/>
      <c r="H32" s="764"/>
      <c r="I32" s="765"/>
      <c r="J32" s="327" t="s">
        <v>65</v>
      </c>
      <c r="K32" s="728">
        <v>29.3</v>
      </c>
      <c r="L32" s="729"/>
      <c r="M32" s="328" t="s">
        <v>101</v>
      </c>
      <c r="N32" s="766" t="str">
        <f t="shared" si="3"/>
        <v/>
      </c>
      <c r="O32" s="767"/>
      <c r="P32" s="768"/>
      <c r="Q32" s="423">
        <v>2.3900000000000001E-2</v>
      </c>
      <c r="R32" s="520">
        <f t="shared" si="4"/>
        <v>2.5676566666666667</v>
      </c>
      <c r="S32" s="517" t="s">
        <v>506</v>
      </c>
      <c r="T32" s="786" t="str">
        <f t="shared" si="5"/>
        <v/>
      </c>
      <c r="U32" s="787"/>
      <c r="V32" s="788"/>
      <c r="W32" s="156"/>
      <c r="X32" s="1178"/>
      <c r="Y32" s="1178"/>
      <c r="Z32" s="1178"/>
      <c r="AA32" s="1178"/>
      <c r="AB32" s="1178"/>
      <c r="AC32" s="1178"/>
      <c r="AD32" s="1178"/>
      <c r="AE32" s="1178"/>
      <c r="AF32" s="1178"/>
      <c r="AG32" s="1178"/>
      <c r="AH32" s="1178"/>
      <c r="AI32" s="1178"/>
      <c r="AJ32" s="1178"/>
      <c r="AK32" s="416"/>
      <c r="AL32" s="491"/>
      <c r="AM32" s="491"/>
      <c r="AN32" s="494"/>
      <c r="AO32" s="408"/>
    </row>
    <row r="33" spans="1:56" ht="13" customHeight="1">
      <c r="A33" s="156"/>
      <c r="B33" s="696"/>
      <c r="C33" s="684" t="s">
        <v>306</v>
      </c>
      <c r="D33" s="685"/>
      <c r="E33" s="685"/>
      <c r="F33" s="685"/>
      <c r="G33" s="763"/>
      <c r="H33" s="764"/>
      <c r="I33" s="765"/>
      <c r="J33" s="327" t="s">
        <v>64</v>
      </c>
      <c r="K33" s="728">
        <v>40.200000000000003</v>
      </c>
      <c r="L33" s="729"/>
      <c r="M33" s="328" t="s">
        <v>308</v>
      </c>
      <c r="N33" s="766" t="str">
        <f t="shared" si="3"/>
        <v/>
      </c>
      <c r="O33" s="767"/>
      <c r="P33" s="768"/>
      <c r="Q33" s="423">
        <v>1.7899999999999999E-2</v>
      </c>
      <c r="R33" s="329">
        <f t="shared" si="4"/>
        <v>2.6384599999999998</v>
      </c>
      <c r="S33" s="328" t="s">
        <v>502</v>
      </c>
      <c r="T33" s="786" t="str">
        <f t="shared" si="5"/>
        <v/>
      </c>
      <c r="U33" s="787"/>
      <c r="V33" s="788"/>
      <c r="W33" s="156"/>
      <c r="X33" s="1178"/>
      <c r="Y33" s="1178"/>
      <c r="Z33" s="1178"/>
      <c r="AA33" s="1178"/>
      <c r="AB33" s="1178"/>
      <c r="AC33" s="1178"/>
      <c r="AD33" s="1178"/>
      <c r="AE33" s="1178"/>
      <c r="AF33" s="1178"/>
      <c r="AG33" s="1178"/>
      <c r="AH33" s="1178"/>
      <c r="AI33" s="1178"/>
      <c r="AJ33" s="1178"/>
      <c r="AK33" s="416"/>
      <c r="AL33" s="491"/>
      <c r="AM33" s="491"/>
      <c r="AN33" s="494"/>
      <c r="AO33" s="408"/>
    </row>
    <row r="34" spans="1:56" ht="13" customHeight="1">
      <c r="A34" s="156"/>
      <c r="B34" s="696"/>
      <c r="C34" s="684" t="s">
        <v>309</v>
      </c>
      <c r="D34" s="685"/>
      <c r="E34" s="685"/>
      <c r="F34" s="685"/>
      <c r="G34" s="763"/>
      <c r="H34" s="764"/>
      <c r="I34" s="765"/>
      <c r="J34" s="327" t="s">
        <v>65</v>
      </c>
      <c r="K34" s="728">
        <v>142</v>
      </c>
      <c r="L34" s="729"/>
      <c r="M34" s="328" t="s">
        <v>101</v>
      </c>
      <c r="N34" s="766" t="str">
        <f t="shared" si="3"/>
        <v/>
      </c>
      <c r="O34" s="767"/>
      <c r="P34" s="768"/>
      <c r="Q34" s="455"/>
      <c r="R34" s="520">
        <f t="shared" si="4"/>
        <v>0</v>
      </c>
      <c r="S34" s="517" t="s">
        <v>506</v>
      </c>
      <c r="T34" s="786" t="str">
        <f t="shared" si="5"/>
        <v/>
      </c>
      <c r="U34" s="787"/>
      <c r="V34" s="788"/>
      <c r="W34" s="156"/>
      <c r="X34" s="1178"/>
      <c r="Y34" s="1178"/>
      <c r="Z34" s="1178"/>
      <c r="AA34" s="1178"/>
      <c r="AB34" s="1178"/>
      <c r="AC34" s="1178"/>
      <c r="AD34" s="1178"/>
      <c r="AE34" s="1178"/>
      <c r="AF34" s="1178"/>
      <c r="AG34" s="1178"/>
      <c r="AH34" s="1178"/>
      <c r="AI34" s="1178"/>
      <c r="AJ34" s="1178"/>
      <c r="AK34" s="416"/>
      <c r="AL34" s="491"/>
      <c r="AM34" s="491"/>
      <c r="AN34" s="494"/>
      <c r="AO34" s="408"/>
    </row>
    <row r="35" spans="1:56" ht="13" customHeight="1">
      <c r="A35" s="156"/>
      <c r="B35" s="696"/>
      <c r="C35" s="684" t="s">
        <v>310</v>
      </c>
      <c r="D35" s="685"/>
      <c r="E35" s="685"/>
      <c r="F35" s="685"/>
      <c r="G35" s="763"/>
      <c r="H35" s="764"/>
      <c r="I35" s="765"/>
      <c r="J35" s="327" t="s">
        <v>65</v>
      </c>
      <c r="K35" s="728">
        <v>22.5</v>
      </c>
      <c r="L35" s="729"/>
      <c r="M35" s="328" t="s">
        <v>101</v>
      </c>
      <c r="N35" s="766" t="str">
        <f t="shared" si="3"/>
        <v/>
      </c>
      <c r="O35" s="767"/>
      <c r="P35" s="768"/>
      <c r="Q35" s="455"/>
      <c r="R35" s="520">
        <f t="shared" si="4"/>
        <v>0</v>
      </c>
      <c r="S35" s="517" t="s">
        <v>506</v>
      </c>
      <c r="T35" s="786" t="str">
        <f t="shared" si="5"/>
        <v/>
      </c>
      <c r="U35" s="787"/>
      <c r="V35" s="788"/>
      <c r="W35" s="156"/>
      <c r="X35" s="1178"/>
      <c r="Y35" s="1178"/>
      <c r="Z35" s="1178"/>
      <c r="AA35" s="1178"/>
      <c r="AB35" s="1178"/>
      <c r="AC35" s="1178"/>
      <c r="AD35" s="1178"/>
      <c r="AE35" s="1178"/>
      <c r="AF35" s="1178"/>
      <c r="AG35" s="1178"/>
      <c r="AH35" s="1178"/>
      <c r="AI35" s="1178"/>
      <c r="AJ35" s="1178"/>
      <c r="AK35" s="416"/>
      <c r="AL35" s="491"/>
      <c r="AM35" s="491"/>
      <c r="AN35" s="494"/>
      <c r="AO35" s="408"/>
    </row>
    <row r="36" spans="1:56" ht="13" customHeight="1">
      <c r="A36" s="156"/>
      <c r="B36" s="696"/>
      <c r="C36" s="789" t="s">
        <v>248</v>
      </c>
      <c r="D36" s="790"/>
      <c r="E36" s="791"/>
      <c r="F36" s="792"/>
      <c r="G36" s="793"/>
      <c r="H36" s="764"/>
      <c r="I36" s="765"/>
      <c r="J36" s="330"/>
      <c r="K36" s="778"/>
      <c r="L36" s="779"/>
      <c r="M36" s="515" t="str">
        <f>IF(J36="","","GJ/"&amp;J36)</f>
        <v/>
      </c>
      <c r="N36" s="766" t="str">
        <f t="shared" si="3"/>
        <v/>
      </c>
      <c r="O36" s="767"/>
      <c r="P36" s="768"/>
      <c r="Q36" s="424"/>
      <c r="R36" s="440" t="str">
        <f>IF(H36="","",K36*Q36*44/12)</f>
        <v/>
      </c>
      <c r="S36" s="515" t="str">
        <f>IF(J36="","",CONCATENATE("t-CO2/",J36))</f>
        <v/>
      </c>
      <c r="T36" s="786" t="str">
        <f t="shared" si="5"/>
        <v/>
      </c>
      <c r="U36" s="787"/>
      <c r="V36" s="788"/>
      <c r="W36" s="156"/>
      <c r="X36" s="1178"/>
      <c r="Y36" s="1178"/>
      <c r="Z36" s="1178"/>
      <c r="AA36" s="1178"/>
      <c r="AB36" s="1178"/>
      <c r="AC36" s="1178"/>
      <c r="AD36" s="1178"/>
      <c r="AE36" s="1178"/>
      <c r="AF36" s="1178"/>
      <c r="AG36" s="1178"/>
      <c r="AH36" s="1178"/>
      <c r="AI36" s="1178"/>
      <c r="AJ36" s="1178"/>
      <c r="AK36" s="416"/>
      <c r="AL36" s="491"/>
      <c r="AM36" s="491"/>
      <c r="AN36" s="494"/>
      <c r="AO36" s="408"/>
    </row>
    <row r="37" spans="1:56" ht="13" customHeight="1">
      <c r="A37" s="156"/>
      <c r="B37" s="697"/>
      <c r="C37" s="801" t="s">
        <v>248</v>
      </c>
      <c r="D37" s="802"/>
      <c r="E37" s="803"/>
      <c r="F37" s="803"/>
      <c r="G37" s="804"/>
      <c r="H37" s="776"/>
      <c r="I37" s="777"/>
      <c r="J37" s="330"/>
      <c r="K37" s="807"/>
      <c r="L37" s="808"/>
      <c r="M37" s="515" t="str">
        <f>IF(J37="","","GJ/"&amp;J37)</f>
        <v/>
      </c>
      <c r="N37" s="766" t="str">
        <f t="shared" si="0"/>
        <v/>
      </c>
      <c r="O37" s="767"/>
      <c r="P37" s="768"/>
      <c r="Q37" s="425"/>
      <c r="R37" s="441" t="str">
        <f>IF(H37="","",K37*Q37*44/12)</f>
        <v/>
      </c>
      <c r="S37" s="515" t="str">
        <f>IF(J37="","",CONCATENATE("t-CO2/",J37))</f>
        <v/>
      </c>
      <c r="T37" s="786" t="str">
        <f t="shared" si="5"/>
        <v/>
      </c>
      <c r="U37" s="787"/>
      <c r="V37" s="788"/>
      <c r="W37" s="156"/>
      <c r="X37" s="1178"/>
      <c r="Y37" s="1178"/>
      <c r="Z37" s="1178"/>
      <c r="AA37" s="1178"/>
      <c r="AB37" s="1178"/>
      <c r="AC37" s="1178"/>
      <c r="AD37" s="1178"/>
      <c r="AE37" s="1178"/>
      <c r="AF37" s="1178"/>
      <c r="AG37" s="1178"/>
      <c r="AH37" s="1178"/>
      <c r="AI37" s="1178"/>
      <c r="AJ37" s="1178"/>
      <c r="AK37" s="416"/>
      <c r="AL37" s="491"/>
      <c r="AM37" s="491"/>
      <c r="AN37" s="494"/>
      <c r="AO37" s="408"/>
    </row>
    <row r="38" spans="1:56" ht="13" customHeight="1">
      <c r="A38" s="156"/>
      <c r="B38" s="887" t="s">
        <v>18</v>
      </c>
      <c r="C38" s="888"/>
      <c r="D38" s="888"/>
      <c r="E38" s="888"/>
      <c r="F38" s="888"/>
      <c r="G38" s="888"/>
      <c r="H38" s="888"/>
      <c r="I38" s="888"/>
      <c r="J38" s="888"/>
      <c r="K38" s="888"/>
      <c r="L38" s="888"/>
      <c r="M38" s="889"/>
      <c r="N38" s="1179" t="str">
        <f>IF(SUM(N30:N37)=0,"",SUM(N30:N37))</f>
        <v/>
      </c>
      <c r="O38" s="1180"/>
      <c r="P38" s="1181"/>
      <c r="Q38" s="730"/>
      <c r="R38" s="731"/>
      <c r="S38" s="732"/>
      <c r="T38" s="706" t="str">
        <f>IF(SUM(T30:V37)=0,"",SUM(T30:V37))</f>
        <v/>
      </c>
      <c r="U38" s="707"/>
      <c r="V38" s="708"/>
      <c r="W38" s="156"/>
      <c r="X38" s="156"/>
      <c r="Y38" s="156"/>
      <c r="Z38" s="156"/>
      <c r="AA38" s="156"/>
      <c r="AB38" s="156"/>
      <c r="AC38" s="156"/>
      <c r="AD38" s="156"/>
      <c r="AE38" s="156"/>
      <c r="AF38" s="156"/>
      <c r="AG38" s="156"/>
      <c r="AH38" s="156"/>
      <c r="AI38" s="156"/>
      <c r="AJ38" s="156"/>
      <c r="AK38" s="416"/>
      <c r="AO38" s="408"/>
    </row>
    <row r="39" spans="1:56" ht="9" customHeight="1">
      <c r="A39" s="156"/>
      <c r="B39" s="383"/>
      <c r="C39" s="384"/>
      <c r="D39" s="384"/>
      <c r="E39" s="384"/>
      <c r="F39" s="203"/>
      <c r="G39" s="384"/>
      <c r="H39" s="384"/>
      <c r="I39" s="384"/>
      <c r="J39" s="384"/>
      <c r="K39" s="384"/>
      <c r="L39" s="384"/>
      <c r="M39" s="384"/>
      <c r="N39" s="385"/>
      <c r="O39" s="385"/>
      <c r="P39" s="385"/>
      <c r="Q39" s="124"/>
      <c r="R39" s="124"/>
      <c r="S39" s="124"/>
      <c r="T39" s="381"/>
      <c r="U39" s="381"/>
      <c r="V39" s="382"/>
      <c r="W39" s="156"/>
      <c r="X39" s="156"/>
      <c r="Y39" s="156"/>
      <c r="Z39" s="156"/>
      <c r="AA39" s="156"/>
      <c r="AB39" s="156"/>
      <c r="AC39" s="156"/>
      <c r="AD39" s="156"/>
      <c r="AE39" s="156"/>
      <c r="AF39" s="156"/>
      <c r="AG39" s="156"/>
      <c r="AH39" s="156"/>
      <c r="AI39" s="156"/>
      <c r="AJ39" s="156"/>
      <c r="AK39" s="416"/>
      <c r="AO39" s="408"/>
    </row>
    <row r="40" spans="1:56" ht="13" customHeight="1">
      <c r="A40" s="156"/>
      <c r="B40" s="809" t="s">
        <v>311</v>
      </c>
      <c r="C40" s="810"/>
      <c r="D40" s="810"/>
      <c r="E40" s="810"/>
      <c r="F40" s="810"/>
      <c r="G40" s="811"/>
      <c r="H40" s="823" t="s">
        <v>9</v>
      </c>
      <c r="I40" s="795"/>
      <c r="J40" s="824"/>
      <c r="K40" s="825" t="s">
        <v>94</v>
      </c>
      <c r="L40" s="826"/>
      <c r="M40" s="827"/>
      <c r="N40" s="742" t="s">
        <v>95</v>
      </c>
      <c r="O40" s="737"/>
      <c r="P40" s="743"/>
      <c r="Q40" s="797" t="s">
        <v>510</v>
      </c>
      <c r="R40" s="798"/>
      <c r="S40" s="798"/>
      <c r="T40" s="799" t="s">
        <v>287</v>
      </c>
      <c r="U40" s="799"/>
      <c r="V40" s="800"/>
      <c r="W40" s="156"/>
      <c r="X40" s="156"/>
      <c r="Y40" s="156"/>
      <c r="Z40" s="156"/>
      <c r="AA40" s="156"/>
      <c r="AB40" s="156"/>
      <c r="AC40" s="156"/>
      <c r="AD40" s="156"/>
      <c r="AE40" s="156"/>
      <c r="AF40" s="156"/>
      <c r="AG40" s="156"/>
      <c r="AH40" s="156"/>
      <c r="AI40" s="156"/>
      <c r="AJ40" s="156"/>
      <c r="AK40" s="416"/>
      <c r="AO40" s="408"/>
    </row>
    <row r="41" spans="1:56" ht="13" customHeight="1">
      <c r="A41" s="156"/>
      <c r="B41" s="812"/>
      <c r="C41" s="813"/>
      <c r="D41" s="813"/>
      <c r="E41" s="813"/>
      <c r="F41" s="813"/>
      <c r="G41" s="814"/>
      <c r="H41" s="828" t="s">
        <v>96</v>
      </c>
      <c r="I41" s="828"/>
      <c r="J41" s="829"/>
      <c r="K41" s="830" t="s">
        <v>240</v>
      </c>
      <c r="L41" s="828"/>
      <c r="M41" s="831"/>
      <c r="N41" s="756" t="s">
        <v>241</v>
      </c>
      <c r="O41" s="751"/>
      <c r="P41" s="752"/>
      <c r="Q41" s="833" t="s">
        <v>242</v>
      </c>
      <c r="R41" s="834"/>
      <c r="S41" s="834"/>
      <c r="T41" s="815" t="s">
        <v>312</v>
      </c>
      <c r="U41" s="815"/>
      <c r="V41" s="816"/>
      <c r="W41" s="156"/>
      <c r="X41" s="156"/>
      <c r="Y41" s="156"/>
      <c r="Z41" s="156"/>
      <c r="AA41" s="156"/>
      <c r="AB41" s="156"/>
      <c r="AC41" s="156"/>
      <c r="AD41" s="156"/>
      <c r="AE41" s="156"/>
      <c r="AF41" s="156"/>
      <c r="AG41" s="156"/>
      <c r="AH41" s="156"/>
      <c r="AI41" s="156"/>
      <c r="AJ41" s="156"/>
      <c r="AK41" s="416"/>
      <c r="AO41" s="408"/>
      <c r="AQ41" s="468"/>
      <c r="AR41" s="468"/>
      <c r="AS41" s="468"/>
      <c r="AT41" s="468"/>
      <c r="AU41" s="468"/>
      <c r="AV41" s="468"/>
      <c r="AW41" s="468"/>
      <c r="AX41" s="468"/>
      <c r="AY41" s="468"/>
      <c r="AZ41" s="468"/>
      <c r="BA41" s="468"/>
      <c r="BB41" s="468"/>
      <c r="BC41" s="468"/>
      <c r="BD41" s="468"/>
    </row>
    <row r="42" spans="1:56" ht="13" customHeight="1">
      <c r="A42" s="156"/>
      <c r="B42" s="1002" t="s">
        <v>459</v>
      </c>
      <c r="C42" s="1005" t="s">
        <v>456</v>
      </c>
      <c r="D42" s="1006"/>
      <c r="E42" s="1007" t="s">
        <v>457</v>
      </c>
      <c r="F42" s="1007"/>
      <c r="G42" s="526" t="s">
        <v>461</v>
      </c>
      <c r="H42" s="817" t="s">
        <v>97</v>
      </c>
      <c r="I42" s="818"/>
      <c r="J42" s="336" t="s">
        <v>98</v>
      </c>
      <c r="K42" s="337"/>
      <c r="L42" s="338"/>
      <c r="M42" s="461" t="s">
        <v>98</v>
      </c>
      <c r="N42" s="722" t="s">
        <v>62</v>
      </c>
      <c r="O42" s="723"/>
      <c r="P42" s="724"/>
      <c r="Q42" s="340"/>
      <c r="R42" s="341"/>
      <c r="S42" s="513" t="s">
        <v>98</v>
      </c>
      <c r="T42" s="821" t="s">
        <v>500</v>
      </c>
      <c r="U42" s="821"/>
      <c r="V42" s="822"/>
      <c r="W42" s="156"/>
      <c r="X42" s="416"/>
      <c r="Y42" s="416"/>
      <c r="Z42" s="416"/>
      <c r="AA42" s="416"/>
      <c r="AB42" s="416"/>
      <c r="AC42" s="416"/>
      <c r="AD42" s="416"/>
      <c r="AE42" s="416"/>
      <c r="AF42" s="416"/>
      <c r="AG42" s="416"/>
      <c r="AH42" s="416"/>
      <c r="AI42" s="416"/>
      <c r="AJ42" s="416"/>
      <c r="AK42" s="416"/>
      <c r="AN42" s="493"/>
      <c r="AO42" s="433" t="s">
        <v>408</v>
      </c>
      <c r="AP42" s="433" t="s">
        <v>409</v>
      </c>
      <c r="AQ42" s="468"/>
      <c r="AR42" s="468"/>
      <c r="AS42" s="468"/>
      <c r="AT42" s="468"/>
      <c r="AU42" s="468"/>
      <c r="AV42" s="468"/>
      <c r="AW42" s="468"/>
      <c r="AX42" s="468"/>
      <c r="AY42" s="468"/>
      <c r="AZ42" s="468"/>
      <c r="BA42" s="468"/>
      <c r="BB42" s="468"/>
      <c r="BC42" s="468"/>
      <c r="BD42" s="468"/>
    </row>
    <row r="43" spans="1:56" ht="13" customHeight="1">
      <c r="A43" s="156"/>
      <c r="B43" s="1003"/>
      <c r="C43" s="669" t="s">
        <v>450</v>
      </c>
      <c r="D43" s="670"/>
      <c r="E43" s="671" t="s">
        <v>455</v>
      </c>
      <c r="F43" s="670"/>
      <c r="G43" s="463">
        <v>18</v>
      </c>
      <c r="H43" s="759"/>
      <c r="I43" s="760"/>
      <c r="J43" s="342" t="s">
        <v>19</v>
      </c>
      <c r="K43" s="676">
        <v>8.64</v>
      </c>
      <c r="L43" s="677"/>
      <c r="M43" s="343" t="s">
        <v>102</v>
      </c>
      <c r="N43" s="678" t="str">
        <f>IF(H43="","",H43*K43)</f>
        <v/>
      </c>
      <c r="O43" s="679"/>
      <c r="P43" s="680"/>
      <c r="Q43" s="681">
        <v>0.41099999999999998</v>
      </c>
      <c r="R43" s="682"/>
      <c r="S43" s="521" t="s">
        <v>504</v>
      </c>
      <c r="T43" s="709" t="str">
        <f>IF(H43="","",H43*Q43)</f>
        <v/>
      </c>
      <c r="U43" s="710"/>
      <c r="V43" s="711"/>
      <c r="W43" s="156"/>
      <c r="X43" s="416"/>
      <c r="Y43" s="416"/>
      <c r="Z43" s="416"/>
      <c r="AA43" s="416"/>
      <c r="AB43" s="416"/>
      <c r="AC43" s="416"/>
      <c r="AD43" s="416"/>
      <c r="AE43" s="416"/>
      <c r="AF43" s="416"/>
      <c r="AG43" s="416"/>
      <c r="AH43" s="416"/>
      <c r="AI43" s="416"/>
      <c r="AJ43" s="416"/>
      <c r="AK43" s="416"/>
      <c r="AN43" s="493"/>
      <c r="AO43" s="433">
        <f>H43*K43</f>
        <v>0</v>
      </c>
      <c r="AP43" s="433">
        <f>IF(G43="","",H43*K43*(G43/100)+H43*(1-(G43/100))*K43*0.13)</f>
        <v>0</v>
      </c>
      <c r="AQ43" s="468"/>
      <c r="AR43" s="468"/>
      <c r="AS43" s="468"/>
      <c r="AT43" s="468"/>
      <c r="AU43" s="468"/>
      <c r="AV43" s="468"/>
      <c r="AW43" s="468"/>
      <c r="AX43" s="468"/>
      <c r="AY43" s="468"/>
      <c r="AZ43" s="468"/>
      <c r="BA43" s="468"/>
      <c r="BB43" s="468"/>
      <c r="BC43" s="468"/>
      <c r="BD43" s="468"/>
    </row>
    <row r="44" spans="1:56" ht="13" customHeight="1">
      <c r="A44" s="156"/>
      <c r="B44" s="1003"/>
      <c r="C44" s="660"/>
      <c r="D44" s="661"/>
      <c r="E44" s="658" t="s">
        <v>512</v>
      </c>
      <c r="F44" s="659"/>
      <c r="G44" s="464">
        <v>100</v>
      </c>
      <c r="H44" s="764"/>
      <c r="I44" s="765"/>
      <c r="J44" s="327" t="s">
        <v>19</v>
      </c>
      <c r="K44" s="835">
        <v>8.64</v>
      </c>
      <c r="L44" s="836"/>
      <c r="M44" s="344" t="s">
        <v>102</v>
      </c>
      <c r="N44" s="766" t="str">
        <f>IF(H44="","",H44*K44)</f>
        <v/>
      </c>
      <c r="O44" s="767"/>
      <c r="P44" s="768"/>
      <c r="Q44" s="664">
        <v>0</v>
      </c>
      <c r="R44" s="665"/>
      <c r="S44" s="344" t="s">
        <v>504</v>
      </c>
      <c r="T44" s="712" t="str">
        <f>IF(H44="","",H44*Q44)</f>
        <v/>
      </c>
      <c r="U44" s="713"/>
      <c r="V44" s="714"/>
      <c r="W44" s="156"/>
      <c r="X44" s="416"/>
      <c r="Y44" s="416"/>
      <c r="Z44" s="416"/>
      <c r="AA44" s="416"/>
      <c r="AB44" s="416"/>
      <c r="AC44" s="416"/>
      <c r="AD44" s="416"/>
      <c r="AE44" s="416"/>
      <c r="AF44" s="416"/>
      <c r="AG44" s="416"/>
      <c r="AH44" s="416"/>
      <c r="AI44" s="416"/>
      <c r="AJ44" s="416"/>
      <c r="AK44" s="416"/>
      <c r="AN44" s="493"/>
      <c r="AO44" s="433">
        <f>H44*8.64</f>
        <v>0</v>
      </c>
      <c r="AP44" s="433">
        <f>IF(G44="","",H44*K44*(G44/100)+H44*(1-(G44/100))*K44*0.13)</f>
        <v>0</v>
      </c>
      <c r="AQ44" s="468"/>
      <c r="AR44" s="468"/>
      <c r="AS44" s="468"/>
      <c r="AT44" s="468"/>
      <c r="AU44" s="468"/>
      <c r="AV44" s="468"/>
      <c r="AW44" s="468"/>
      <c r="AX44" s="468"/>
      <c r="AY44" s="468"/>
      <c r="AZ44" s="468"/>
      <c r="BA44" s="468"/>
      <c r="BB44" s="468"/>
      <c r="BC44" s="468"/>
      <c r="BD44" s="468"/>
    </row>
    <row r="45" spans="1:56" ht="13" customHeight="1">
      <c r="A45" s="156"/>
      <c r="B45" s="1003"/>
      <c r="C45" s="660"/>
      <c r="D45" s="661"/>
      <c r="E45" s="877"/>
      <c r="F45" s="1192"/>
      <c r="G45" s="465"/>
      <c r="H45" s="764"/>
      <c r="I45" s="765"/>
      <c r="J45" s="327" t="s">
        <v>19</v>
      </c>
      <c r="K45" s="835">
        <v>8.64</v>
      </c>
      <c r="L45" s="836"/>
      <c r="M45" s="344" t="s">
        <v>102</v>
      </c>
      <c r="N45" s="766" t="str">
        <f>IF(H45="","",H45*K45)</f>
        <v/>
      </c>
      <c r="O45" s="767"/>
      <c r="P45" s="768"/>
      <c r="Q45" s="837"/>
      <c r="R45" s="838"/>
      <c r="S45" s="344" t="s">
        <v>504</v>
      </c>
      <c r="T45" s="712" t="str">
        <f>IF(H45="","",H45*Q45)</f>
        <v/>
      </c>
      <c r="U45" s="713"/>
      <c r="V45" s="714"/>
      <c r="W45" s="156"/>
      <c r="X45" s="416"/>
      <c r="Y45" s="416"/>
      <c r="Z45" s="416"/>
      <c r="AA45" s="416"/>
      <c r="AB45" s="416"/>
      <c r="AC45" s="416"/>
      <c r="AD45" s="416"/>
      <c r="AE45" s="416"/>
      <c r="AF45" s="416"/>
      <c r="AG45" s="416"/>
      <c r="AH45" s="416"/>
      <c r="AI45" s="416"/>
      <c r="AJ45" s="416"/>
      <c r="AK45" s="416"/>
      <c r="AN45" s="493"/>
      <c r="AO45" s="433">
        <f>H45*8.64</f>
        <v>0</v>
      </c>
      <c r="AP45" s="433" t="str">
        <f>IF(G45="","",H45*K45*(G45/100)+H45*(1-(G45/100))*K45*0.13)</f>
        <v/>
      </c>
      <c r="AQ45" s="468"/>
      <c r="AR45" s="468"/>
      <c r="AS45" s="468"/>
      <c r="AT45" s="468"/>
      <c r="AU45" s="468"/>
      <c r="AV45" s="468"/>
      <c r="AW45" s="468"/>
      <c r="AX45" s="468"/>
      <c r="AY45" s="468"/>
      <c r="AZ45" s="468"/>
      <c r="BA45" s="468"/>
      <c r="BB45" s="468"/>
      <c r="BC45" s="468"/>
      <c r="BD45" s="468"/>
    </row>
    <row r="46" spans="1:56" ht="13" customHeight="1">
      <c r="A46" s="156"/>
      <c r="B46" s="1003"/>
      <c r="C46" s="660"/>
      <c r="D46" s="661"/>
      <c r="E46" s="877"/>
      <c r="F46" s="1192"/>
      <c r="G46" s="465"/>
      <c r="H46" s="764"/>
      <c r="I46" s="765"/>
      <c r="J46" s="327" t="s">
        <v>19</v>
      </c>
      <c r="K46" s="835">
        <v>8.64</v>
      </c>
      <c r="L46" s="836"/>
      <c r="M46" s="344" t="s">
        <v>102</v>
      </c>
      <c r="N46" s="766" t="str">
        <f t="shared" ref="N46:N52" si="6">IF(H46="","",H46*K46)</f>
        <v/>
      </c>
      <c r="O46" s="767"/>
      <c r="P46" s="768"/>
      <c r="Q46" s="837"/>
      <c r="R46" s="838"/>
      <c r="S46" s="344" t="s">
        <v>504</v>
      </c>
      <c r="T46" s="712" t="str">
        <f>IF(H46="","",H46*Q46)</f>
        <v/>
      </c>
      <c r="U46" s="713"/>
      <c r="V46" s="714"/>
      <c r="W46" s="156"/>
      <c r="X46" s="416"/>
      <c r="Y46" s="416"/>
      <c r="Z46" s="416"/>
      <c r="AA46" s="416"/>
      <c r="AB46" s="416"/>
      <c r="AC46" s="416"/>
      <c r="AD46" s="416"/>
      <c r="AE46" s="416"/>
      <c r="AF46" s="416"/>
      <c r="AG46" s="416"/>
      <c r="AH46" s="416"/>
      <c r="AI46" s="416"/>
      <c r="AJ46" s="416"/>
      <c r="AK46" s="416"/>
      <c r="AN46" s="493"/>
      <c r="AO46" s="433">
        <f>H46*8.64</f>
        <v>0</v>
      </c>
      <c r="AP46" s="433" t="str">
        <f>IF(G46="","",H46*K46*(G46/100)+H46*(1-(G46/100))*K46*0.13)</f>
        <v/>
      </c>
      <c r="AQ46" s="468"/>
      <c r="AR46" s="468"/>
      <c r="AS46" s="468"/>
      <c r="AT46" s="468"/>
      <c r="AU46" s="468"/>
      <c r="AV46" s="468"/>
      <c r="AW46" s="468"/>
      <c r="AX46" s="468"/>
      <c r="AY46" s="468"/>
      <c r="AZ46" s="468"/>
      <c r="BA46" s="468"/>
      <c r="BB46" s="468"/>
      <c r="BC46" s="468"/>
      <c r="BD46" s="468"/>
    </row>
    <row r="47" spans="1:56" ht="13" customHeight="1">
      <c r="A47" s="156"/>
      <c r="B47" s="1003"/>
      <c r="C47" s="684" t="s">
        <v>451</v>
      </c>
      <c r="D47" s="685"/>
      <c r="E47" s="685"/>
      <c r="F47" s="884"/>
      <c r="G47" s="464">
        <v>100</v>
      </c>
      <c r="H47" s="764"/>
      <c r="I47" s="765"/>
      <c r="J47" s="327" t="s">
        <v>19</v>
      </c>
      <c r="K47" s="835">
        <v>3.6</v>
      </c>
      <c r="L47" s="836"/>
      <c r="M47" s="344" t="s">
        <v>102</v>
      </c>
      <c r="N47" s="766" t="str">
        <f t="shared" si="6"/>
        <v/>
      </c>
      <c r="O47" s="767"/>
      <c r="P47" s="768"/>
      <c r="Q47" s="841">
        <v>0</v>
      </c>
      <c r="R47" s="842"/>
      <c r="S47" s="344" t="s">
        <v>504</v>
      </c>
      <c r="T47" s="712" t="str">
        <f t="shared" ref="T47:T58" si="7">IF(H47="","",H47*Q47)</f>
        <v/>
      </c>
      <c r="U47" s="713"/>
      <c r="V47" s="714"/>
      <c r="W47" s="156"/>
      <c r="X47" s="416"/>
      <c r="Y47" s="416"/>
      <c r="Z47" s="416"/>
      <c r="AA47" s="416"/>
      <c r="AB47" s="416"/>
      <c r="AC47" s="416"/>
      <c r="AD47" s="416"/>
      <c r="AE47" s="416"/>
      <c r="AF47" s="416"/>
      <c r="AG47" s="416"/>
      <c r="AH47" s="416"/>
      <c r="AI47" s="416"/>
      <c r="AJ47" s="416"/>
      <c r="AK47" s="416"/>
      <c r="AN47" s="493"/>
      <c r="AO47" s="433">
        <f>H47*8.64</f>
        <v>0</v>
      </c>
      <c r="AP47" s="433">
        <f>H47*8.64</f>
        <v>0</v>
      </c>
      <c r="AQ47" s="468"/>
      <c r="AR47" s="468"/>
      <c r="AS47" s="468"/>
      <c r="AT47" s="468"/>
      <c r="AU47" s="468"/>
      <c r="AV47" s="468"/>
      <c r="AW47" s="468"/>
      <c r="AX47" s="468"/>
      <c r="AY47" s="468"/>
      <c r="AZ47" s="468"/>
      <c r="BA47" s="468"/>
      <c r="BB47" s="468"/>
      <c r="BC47" s="468"/>
      <c r="BD47" s="468"/>
    </row>
    <row r="48" spans="1:56" ht="13" customHeight="1">
      <c r="A48" s="156"/>
      <c r="B48" s="1003"/>
      <c r="C48" s="684" t="s">
        <v>452</v>
      </c>
      <c r="D48" s="685"/>
      <c r="E48" s="685"/>
      <c r="F48" s="685"/>
      <c r="G48" s="464">
        <v>100</v>
      </c>
      <c r="H48" s="764"/>
      <c r="I48" s="765"/>
      <c r="J48" s="327" t="s">
        <v>19</v>
      </c>
      <c r="K48" s="843">
        <v>3.6</v>
      </c>
      <c r="L48" s="844"/>
      <c r="M48" s="344" t="s">
        <v>102</v>
      </c>
      <c r="N48" s="766" t="str">
        <f t="shared" si="6"/>
        <v/>
      </c>
      <c r="O48" s="767"/>
      <c r="P48" s="768"/>
      <c r="Q48" s="664">
        <v>0</v>
      </c>
      <c r="R48" s="665"/>
      <c r="S48" s="344" t="s">
        <v>504</v>
      </c>
      <c r="T48" s="712" t="str">
        <f t="shared" si="7"/>
        <v/>
      </c>
      <c r="U48" s="713"/>
      <c r="V48" s="714"/>
      <c r="W48" s="156"/>
      <c r="X48" s="156"/>
      <c r="Y48" s="416"/>
      <c r="Z48" s="416"/>
      <c r="AA48" s="416"/>
      <c r="AB48" s="416"/>
      <c r="AC48" s="416"/>
      <c r="AD48" s="416"/>
      <c r="AE48" s="416"/>
      <c r="AF48" s="416"/>
      <c r="AG48" s="416"/>
      <c r="AH48" s="416"/>
      <c r="AI48" s="416"/>
      <c r="AJ48" s="416"/>
      <c r="AK48" s="416"/>
      <c r="AN48" s="492"/>
      <c r="AO48" s="433">
        <f>H48*8.64*1.2</f>
        <v>0</v>
      </c>
      <c r="AP48" s="433">
        <f>H48*8.64*1.2</f>
        <v>0</v>
      </c>
      <c r="AQ48" s="468"/>
      <c r="AR48" s="468"/>
      <c r="AS48" s="468"/>
      <c r="AT48" s="468"/>
      <c r="AU48" s="468"/>
      <c r="AV48" s="468"/>
      <c r="AW48" s="468"/>
      <c r="AX48" s="468"/>
      <c r="AY48" s="468"/>
      <c r="AZ48" s="468"/>
      <c r="BA48" s="468"/>
      <c r="BB48" s="468"/>
      <c r="BC48" s="468"/>
      <c r="BD48" s="468"/>
    </row>
    <row r="49" spans="1:56" ht="13" customHeight="1">
      <c r="A49" s="156"/>
      <c r="B49" s="1003"/>
      <c r="C49" s="684" t="s">
        <v>313</v>
      </c>
      <c r="D49" s="685"/>
      <c r="E49" s="685"/>
      <c r="F49" s="685"/>
      <c r="G49" s="464">
        <v>100</v>
      </c>
      <c r="H49" s="764"/>
      <c r="I49" s="765"/>
      <c r="J49" s="327" t="s">
        <v>19</v>
      </c>
      <c r="K49" s="835">
        <v>3.6</v>
      </c>
      <c r="L49" s="836"/>
      <c r="M49" s="344" t="s">
        <v>102</v>
      </c>
      <c r="N49" s="766" t="str">
        <f t="shared" si="6"/>
        <v/>
      </c>
      <c r="O49" s="767"/>
      <c r="P49" s="768"/>
      <c r="Q49" s="664">
        <v>0</v>
      </c>
      <c r="R49" s="665"/>
      <c r="S49" s="344" t="s">
        <v>504</v>
      </c>
      <c r="T49" s="712" t="str">
        <f t="shared" si="7"/>
        <v/>
      </c>
      <c r="U49" s="713"/>
      <c r="V49" s="714"/>
      <c r="W49" s="156"/>
      <c r="X49" s="416"/>
      <c r="Y49" s="416"/>
      <c r="Z49" s="416"/>
      <c r="AA49" s="416"/>
      <c r="AB49" s="416"/>
      <c r="AC49" s="416"/>
      <c r="AD49" s="416"/>
      <c r="AE49" s="416"/>
      <c r="AF49" s="416"/>
      <c r="AG49" s="416"/>
      <c r="AH49" s="416"/>
      <c r="AI49" s="416"/>
      <c r="AJ49" s="416"/>
      <c r="AK49" s="416"/>
      <c r="AN49" s="493"/>
      <c r="AO49" s="433">
        <f>H49*8.64</f>
        <v>0</v>
      </c>
      <c r="AP49" s="433">
        <f>H49*8.64</f>
        <v>0</v>
      </c>
      <c r="AQ49" s="468"/>
      <c r="AR49" s="468"/>
      <c r="AS49" s="468"/>
      <c r="AT49" s="468"/>
      <c r="AU49" s="468"/>
      <c r="AV49" s="468"/>
      <c r="AW49" s="468"/>
      <c r="AX49" s="468"/>
      <c r="AY49" s="468"/>
      <c r="AZ49" s="468"/>
      <c r="BA49" s="468"/>
      <c r="BB49" s="468"/>
      <c r="BC49" s="468"/>
      <c r="BD49" s="468"/>
    </row>
    <row r="50" spans="1:56" ht="13" customHeight="1">
      <c r="A50" s="156"/>
      <c r="B50" s="1003"/>
      <c r="C50" s="684" t="s">
        <v>314</v>
      </c>
      <c r="D50" s="685"/>
      <c r="E50" s="685"/>
      <c r="F50" s="685"/>
      <c r="G50" s="464">
        <v>0</v>
      </c>
      <c r="H50" s="764"/>
      <c r="I50" s="765"/>
      <c r="J50" s="327" t="s">
        <v>19</v>
      </c>
      <c r="K50" s="843">
        <v>8.64</v>
      </c>
      <c r="L50" s="844"/>
      <c r="M50" s="344" t="s">
        <v>102</v>
      </c>
      <c r="N50" s="766" t="str">
        <f t="shared" si="6"/>
        <v/>
      </c>
      <c r="O50" s="767"/>
      <c r="P50" s="768"/>
      <c r="Q50" s="837"/>
      <c r="R50" s="838"/>
      <c r="S50" s="344" t="s">
        <v>504</v>
      </c>
      <c r="T50" s="712" t="str">
        <f t="shared" si="7"/>
        <v/>
      </c>
      <c r="U50" s="713"/>
      <c r="V50" s="714"/>
      <c r="W50" s="156"/>
      <c r="X50" s="416"/>
      <c r="Y50" s="416"/>
      <c r="Z50" s="416"/>
      <c r="AA50" s="416"/>
      <c r="AB50" s="416"/>
      <c r="AC50" s="416"/>
      <c r="AD50" s="416"/>
      <c r="AE50" s="416"/>
      <c r="AF50" s="416"/>
      <c r="AG50" s="416"/>
      <c r="AH50" s="416"/>
      <c r="AI50" s="416"/>
      <c r="AJ50" s="416"/>
      <c r="AK50" s="416"/>
      <c r="AN50" s="493"/>
      <c r="AO50" s="433">
        <f>H50*8.64</f>
        <v>0</v>
      </c>
      <c r="AP50" s="433">
        <v>0</v>
      </c>
      <c r="AQ50" s="468"/>
      <c r="AR50" s="468"/>
      <c r="AS50" s="468"/>
      <c r="AT50" s="468"/>
      <c r="AU50" s="468"/>
      <c r="AV50" s="468"/>
      <c r="AW50" s="468"/>
      <c r="AX50" s="468"/>
      <c r="AY50" s="468"/>
      <c r="AZ50" s="468"/>
      <c r="BA50" s="468"/>
      <c r="BB50" s="468"/>
      <c r="BC50" s="468"/>
      <c r="BD50" s="468"/>
    </row>
    <row r="51" spans="1:56" ht="13" customHeight="1">
      <c r="A51" s="156"/>
      <c r="B51" s="1004"/>
      <c r="C51" s="1011" t="s">
        <v>315</v>
      </c>
      <c r="D51" s="1012"/>
      <c r="E51" s="1012"/>
      <c r="F51" s="1012"/>
      <c r="G51" s="466">
        <v>100</v>
      </c>
      <c r="H51" s="764"/>
      <c r="I51" s="765"/>
      <c r="J51" s="327" t="s">
        <v>19</v>
      </c>
      <c r="K51" s="835">
        <v>8.64</v>
      </c>
      <c r="L51" s="836"/>
      <c r="M51" s="344" t="s">
        <v>102</v>
      </c>
      <c r="N51" s="766" t="str">
        <f t="shared" si="6"/>
        <v/>
      </c>
      <c r="O51" s="767"/>
      <c r="P51" s="768"/>
      <c r="Q51" s="664">
        <v>0</v>
      </c>
      <c r="R51" s="665"/>
      <c r="S51" s="344" t="s">
        <v>504</v>
      </c>
      <c r="T51" s="712" t="str">
        <f t="shared" si="7"/>
        <v/>
      </c>
      <c r="U51" s="713"/>
      <c r="V51" s="714"/>
      <c r="W51" s="156"/>
      <c r="X51" s="416"/>
      <c r="Y51" s="416"/>
      <c r="Z51" s="416"/>
      <c r="AA51" s="416"/>
      <c r="AB51" s="416"/>
      <c r="AC51" s="416"/>
      <c r="AD51" s="416"/>
      <c r="AE51" s="416"/>
      <c r="AF51" s="416"/>
      <c r="AG51" s="416"/>
      <c r="AH51" s="416"/>
      <c r="AI51" s="416"/>
      <c r="AJ51" s="416"/>
      <c r="AK51" s="416"/>
      <c r="AN51" s="493"/>
      <c r="AO51" s="433">
        <f>H51*8.64</f>
        <v>0</v>
      </c>
      <c r="AP51" s="433">
        <f>H51*8.64</f>
        <v>0</v>
      </c>
      <c r="AQ51" s="468"/>
      <c r="AR51" s="468"/>
      <c r="AS51" s="468"/>
      <c r="AT51" s="468"/>
      <c r="AU51" s="468"/>
      <c r="AV51" s="468"/>
      <c r="AW51" s="468"/>
      <c r="AX51" s="468"/>
      <c r="AY51" s="468"/>
      <c r="AZ51" s="468"/>
      <c r="BA51" s="468"/>
      <c r="BB51" s="468"/>
      <c r="BC51" s="468"/>
      <c r="BD51" s="468"/>
    </row>
    <row r="52" spans="1:56" ht="13" customHeight="1" thickBot="1">
      <c r="A52" s="156"/>
      <c r="B52" s="672" t="s">
        <v>316</v>
      </c>
      <c r="C52" s="673"/>
      <c r="D52" s="674"/>
      <c r="E52" s="674"/>
      <c r="F52" s="675"/>
      <c r="G52" s="462">
        <v>100</v>
      </c>
      <c r="H52" s="776"/>
      <c r="I52" s="777"/>
      <c r="J52" s="327" t="s">
        <v>19</v>
      </c>
      <c r="K52" s="863">
        <v>3.6</v>
      </c>
      <c r="L52" s="864"/>
      <c r="M52" s="345" t="s">
        <v>102</v>
      </c>
      <c r="N52" s="766" t="str">
        <f t="shared" si="6"/>
        <v/>
      </c>
      <c r="O52" s="767"/>
      <c r="P52" s="768"/>
      <c r="Q52" s="845">
        <v>0</v>
      </c>
      <c r="R52" s="846"/>
      <c r="S52" s="522" t="s">
        <v>504</v>
      </c>
      <c r="T52" s="712" t="str">
        <f t="shared" si="7"/>
        <v/>
      </c>
      <c r="U52" s="713"/>
      <c r="V52" s="714"/>
      <c r="W52" s="156"/>
      <c r="X52" s="416"/>
      <c r="Y52" s="416"/>
      <c r="Z52" s="416"/>
      <c r="AA52" s="416"/>
      <c r="AB52" s="416"/>
      <c r="AC52" s="416"/>
      <c r="AD52" s="416"/>
      <c r="AE52" s="416"/>
      <c r="AF52" s="416"/>
      <c r="AG52" s="416"/>
      <c r="AH52" s="416"/>
      <c r="AI52" s="416"/>
      <c r="AJ52" s="416"/>
      <c r="AK52" s="416"/>
      <c r="AN52" s="493"/>
      <c r="AO52" s="436">
        <f>H52*8.64*1.2</f>
        <v>0</v>
      </c>
      <c r="AP52" s="436">
        <f>H52*8.64*1.2</f>
        <v>0</v>
      </c>
      <c r="AQ52" s="468"/>
      <c r="AR52" s="468"/>
      <c r="AS52" s="468"/>
      <c r="AT52" s="468"/>
      <c r="AU52" s="468"/>
      <c r="AV52" s="468"/>
      <c r="AW52" s="468"/>
      <c r="AX52" s="468"/>
      <c r="AY52" s="468"/>
      <c r="AZ52" s="468"/>
      <c r="BA52" s="468"/>
      <c r="BB52" s="468"/>
      <c r="BC52" s="468"/>
      <c r="BD52" s="468"/>
    </row>
    <row r="53" spans="1:56" ht="13" customHeight="1" thickTop="1">
      <c r="A53" s="156"/>
      <c r="B53" s="867" t="s">
        <v>18</v>
      </c>
      <c r="C53" s="867"/>
      <c r="D53" s="867"/>
      <c r="E53" s="867"/>
      <c r="F53" s="867"/>
      <c r="G53" s="867"/>
      <c r="H53" s="867"/>
      <c r="I53" s="867"/>
      <c r="J53" s="867"/>
      <c r="K53" s="867"/>
      <c r="L53" s="867"/>
      <c r="M53" s="867"/>
      <c r="N53" s="1179" t="str">
        <f>IF(SUM(N43:N52)=0,"",SUM(N43:N52))</f>
        <v/>
      </c>
      <c r="O53" s="1180"/>
      <c r="P53" s="1181"/>
      <c r="Q53" s="730"/>
      <c r="R53" s="731"/>
      <c r="S53" s="732"/>
      <c r="T53" s="855" t="str">
        <f>IF(SUM(T43:T52)=0,"",SUM(T43:T52))</f>
        <v/>
      </c>
      <c r="U53" s="856"/>
      <c r="V53" s="857"/>
      <c r="W53" s="156"/>
      <c r="X53" s="156"/>
      <c r="Y53" s="156"/>
      <c r="Z53" s="156"/>
      <c r="AA53" s="156"/>
      <c r="AB53" s="156"/>
      <c r="AC53" s="156"/>
      <c r="AD53" s="156"/>
      <c r="AE53" s="156"/>
      <c r="AF53" s="156"/>
      <c r="AG53" s="156"/>
      <c r="AH53" s="156"/>
      <c r="AI53" s="156"/>
      <c r="AJ53" s="156"/>
      <c r="AK53" s="156"/>
      <c r="AO53" s="489">
        <f>SUM(AO43:AO52)</f>
        <v>0</v>
      </c>
      <c r="AP53" s="490">
        <f>SUM(AP43:AP52)</f>
        <v>0</v>
      </c>
      <c r="AQ53" s="468"/>
      <c r="AR53" s="468"/>
      <c r="AS53" s="468"/>
      <c r="AT53" s="468"/>
      <c r="AU53" s="468"/>
      <c r="AV53" s="468"/>
      <c r="AW53" s="468"/>
      <c r="AX53" s="468"/>
      <c r="AY53" s="468"/>
      <c r="AZ53" s="468"/>
      <c r="BA53" s="468"/>
      <c r="BB53" s="468"/>
      <c r="BC53" s="468"/>
      <c r="BD53" s="468"/>
    </row>
    <row r="54" spans="1:56" ht="13" customHeight="1">
      <c r="A54" s="156"/>
      <c r="B54" s="695" t="s">
        <v>460</v>
      </c>
      <c r="C54" s="698" t="s">
        <v>317</v>
      </c>
      <c r="D54" s="1008"/>
      <c r="E54" s="875"/>
      <c r="F54" s="875"/>
      <c r="G54" s="876"/>
      <c r="H54" s="759"/>
      <c r="I54" s="760"/>
      <c r="J54" s="342" t="s">
        <v>62</v>
      </c>
      <c r="K54" s="865">
        <v>1.17</v>
      </c>
      <c r="L54" s="866"/>
      <c r="M54" s="343" t="s">
        <v>103</v>
      </c>
      <c r="N54" s="1197" t="str">
        <f>IF(H54="","",H54*K54)</f>
        <v/>
      </c>
      <c r="O54" s="1198"/>
      <c r="P54" s="1199"/>
      <c r="Q54" s="858">
        <v>6.54E-2</v>
      </c>
      <c r="R54" s="859"/>
      <c r="S54" s="521" t="s">
        <v>505</v>
      </c>
      <c r="T54" s="849" t="str">
        <f t="shared" si="7"/>
        <v/>
      </c>
      <c r="U54" s="850"/>
      <c r="V54" s="851"/>
      <c r="W54" s="156"/>
      <c r="X54" s="416"/>
      <c r="Y54" s="288"/>
      <c r="Z54" s="288"/>
      <c r="AA54" s="288"/>
      <c r="AB54" s="288"/>
      <c r="AC54" s="288"/>
      <c r="AD54" s="288"/>
      <c r="AE54" s="288"/>
      <c r="AF54" s="288"/>
      <c r="AG54" s="288"/>
      <c r="AH54" s="288"/>
      <c r="AI54" s="288"/>
      <c r="AJ54" s="288"/>
      <c r="AK54" s="288"/>
      <c r="AN54" s="495"/>
      <c r="AO54" s="408"/>
      <c r="AQ54" s="468"/>
      <c r="AR54" s="468"/>
      <c r="AS54" s="468"/>
      <c r="AT54" s="468"/>
      <c r="AU54" s="468"/>
      <c r="AV54" s="468"/>
      <c r="AW54" s="468"/>
      <c r="AX54" s="468"/>
      <c r="AY54" s="468"/>
      <c r="AZ54" s="468"/>
      <c r="BA54" s="468"/>
      <c r="BB54" s="468"/>
      <c r="BC54" s="468"/>
      <c r="BD54" s="468"/>
    </row>
    <row r="55" spans="1:56" ht="13" customHeight="1">
      <c r="A55" s="156"/>
      <c r="B55" s="696"/>
      <c r="C55" s="1009" t="s">
        <v>458</v>
      </c>
      <c r="D55" s="1010"/>
      <c r="E55" s="875"/>
      <c r="F55" s="875"/>
      <c r="G55" s="876"/>
      <c r="H55" s="764"/>
      <c r="I55" s="765"/>
      <c r="J55" s="327" t="s">
        <v>62</v>
      </c>
      <c r="K55" s="865">
        <v>1.19</v>
      </c>
      <c r="L55" s="866"/>
      <c r="M55" s="344" t="s">
        <v>103</v>
      </c>
      <c r="N55" s="1194" t="str">
        <f>IF(H55="","",H55*K55)</f>
        <v/>
      </c>
      <c r="O55" s="1195"/>
      <c r="P55" s="1196"/>
      <c r="Q55" s="847">
        <v>5.3199999999999997E-2</v>
      </c>
      <c r="R55" s="848"/>
      <c r="S55" s="344" t="s">
        <v>505</v>
      </c>
      <c r="T55" s="712" t="str">
        <f t="shared" si="7"/>
        <v/>
      </c>
      <c r="U55" s="713"/>
      <c r="V55" s="714"/>
      <c r="W55" s="156"/>
      <c r="X55" s="416"/>
      <c r="Y55" s="416"/>
      <c r="Z55" s="416"/>
      <c r="AA55" s="416"/>
      <c r="AB55" s="416"/>
      <c r="AC55" s="416"/>
      <c r="AD55" s="416"/>
      <c r="AE55" s="416"/>
      <c r="AF55" s="416"/>
      <c r="AG55" s="416"/>
      <c r="AH55" s="416"/>
      <c r="AI55" s="416"/>
      <c r="AJ55" s="416"/>
      <c r="AK55" s="416"/>
      <c r="AN55" s="493"/>
      <c r="AO55" s="408"/>
      <c r="AQ55" s="468"/>
      <c r="AR55" s="468"/>
      <c r="AS55" s="468"/>
      <c r="AT55" s="468"/>
      <c r="AU55" s="468"/>
      <c r="AV55" s="468"/>
      <c r="AW55" s="468"/>
      <c r="AX55" s="468"/>
      <c r="AY55" s="468"/>
      <c r="AZ55" s="468"/>
      <c r="BA55" s="468"/>
      <c r="BB55" s="468"/>
      <c r="BC55" s="468"/>
      <c r="BD55" s="468"/>
    </row>
    <row r="56" spans="1:56" ht="13" customHeight="1">
      <c r="A56" s="156"/>
      <c r="B56" s="696"/>
      <c r="C56" s="684" t="s">
        <v>104</v>
      </c>
      <c r="D56" s="884"/>
      <c r="E56" s="877"/>
      <c r="F56" s="875"/>
      <c r="G56" s="876"/>
      <c r="H56" s="764"/>
      <c r="I56" s="765"/>
      <c r="J56" s="327" t="s">
        <v>62</v>
      </c>
      <c r="K56" s="865">
        <v>1.19</v>
      </c>
      <c r="L56" s="866"/>
      <c r="M56" s="344" t="s">
        <v>103</v>
      </c>
      <c r="N56" s="1194" t="str">
        <f>IF(H56="","",H56*K56)</f>
        <v/>
      </c>
      <c r="O56" s="1195"/>
      <c r="P56" s="1196"/>
      <c r="Q56" s="847">
        <v>5.3199999999999997E-2</v>
      </c>
      <c r="R56" s="848"/>
      <c r="S56" s="344" t="s">
        <v>505</v>
      </c>
      <c r="T56" s="712" t="str">
        <f t="shared" si="7"/>
        <v/>
      </c>
      <c r="U56" s="713"/>
      <c r="V56" s="714"/>
      <c r="W56" s="156"/>
      <c r="X56" s="416"/>
      <c r="Y56" s="416"/>
      <c r="Z56" s="416"/>
      <c r="AA56" s="416"/>
      <c r="AB56" s="416"/>
      <c r="AC56" s="416"/>
      <c r="AD56" s="416"/>
      <c r="AE56" s="416"/>
      <c r="AF56" s="416"/>
      <c r="AG56" s="416"/>
      <c r="AH56" s="416"/>
      <c r="AI56" s="416"/>
      <c r="AJ56" s="416"/>
      <c r="AK56" s="416"/>
      <c r="AN56" s="493"/>
      <c r="AO56" s="408"/>
      <c r="AQ56" s="468"/>
      <c r="AR56" s="468"/>
      <c r="AS56" s="468"/>
      <c r="AT56" s="468"/>
      <c r="AU56" s="468"/>
      <c r="AV56" s="468"/>
      <c r="AW56" s="468"/>
      <c r="AX56" s="468"/>
      <c r="AY56" s="468"/>
      <c r="AZ56" s="468"/>
      <c r="BA56" s="468"/>
      <c r="BB56" s="468"/>
      <c r="BC56" s="468"/>
      <c r="BD56" s="468"/>
    </row>
    <row r="57" spans="1:56" ht="13" customHeight="1">
      <c r="A57" s="156"/>
      <c r="B57" s="696"/>
      <c r="C57" s="684" t="s">
        <v>17</v>
      </c>
      <c r="D57" s="884"/>
      <c r="E57" s="877"/>
      <c r="F57" s="875"/>
      <c r="G57" s="876"/>
      <c r="H57" s="764"/>
      <c r="I57" s="765"/>
      <c r="J57" s="346" t="s">
        <v>62</v>
      </c>
      <c r="K57" s="865">
        <v>1.19</v>
      </c>
      <c r="L57" s="866"/>
      <c r="M57" s="347" t="s">
        <v>103</v>
      </c>
      <c r="N57" s="1209" t="str">
        <f>IF(H57="","",H57*K57)</f>
        <v/>
      </c>
      <c r="O57" s="1210"/>
      <c r="P57" s="1211"/>
      <c r="Q57" s="847">
        <v>5.3199999999999997E-2</v>
      </c>
      <c r="R57" s="848"/>
      <c r="S57" s="344" t="s">
        <v>505</v>
      </c>
      <c r="T57" s="878" t="str">
        <f t="shared" si="7"/>
        <v/>
      </c>
      <c r="U57" s="879"/>
      <c r="V57" s="880"/>
      <c r="W57" s="156"/>
      <c r="X57" s="416"/>
      <c r="Y57" s="416"/>
      <c r="Z57" s="416"/>
      <c r="AA57" s="416"/>
      <c r="AB57" s="416"/>
      <c r="AC57" s="416"/>
      <c r="AD57" s="416"/>
      <c r="AE57" s="416"/>
      <c r="AF57" s="416"/>
      <c r="AG57" s="416"/>
      <c r="AH57" s="416"/>
      <c r="AI57" s="416"/>
      <c r="AJ57" s="416"/>
      <c r="AK57" s="416"/>
      <c r="AN57" s="493"/>
      <c r="AO57" s="408"/>
      <c r="AQ57" s="468"/>
      <c r="AR57" s="468"/>
      <c r="AS57" s="468"/>
      <c r="AT57" s="468"/>
      <c r="AU57" s="468"/>
      <c r="AV57" s="468"/>
      <c r="AW57" s="468"/>
      <c r="AX57" s="468"/>
      <c r="AY57" s="468"/>
      <c r="AZ57" s="468"/>
      <c r="BA57" s="468"/>
      <c r="BB57" s="468"/>
      <c r="BC57" s="468"/>
      <c r="BD57" s="468"/>
    </row>
    <row r="58" spans="1:56" ht="13" customHeight="1">
      <c r="A58" s="156"/>
      <c r="B58" s="697"/>
      <c r="C58" s="772" t="s">
        <v>105</v>
      </c>
      <c r="D58" s="773"/>
      <c r="E58" s="885"/>
      <c r="F58" s="885"/>
      <c r="G58" s="886"/>
      <c r="H58" s="776"/>
      <c r="I58" s="777"/>
      <c r="J58" s="348" t="s">
        <v>62</v>
      </c>
      <c r="K58" s="868"/>
      <c r="L58" s="869"/>
      <c r="M58" s="349" t="s">
        <v>103</v>
      </c>
      <c r="N58" s="1200" t="str">
        <f>IF(H58="","",H58*K58)</f>
        <v/>
      </c>
      <c r="O58" s="1201"/>
      <c r="P58" s="1202"/>
      <c r="Q58" s="873"/>
      <c r="R58" s="874"/>
      <c r="S58" s="522" t="s">
        <v>505</v>
      </c>
      <c r="T58" s="881" t="str">
        <f t="shared" si="7"/>
        <v/>
      </c>
      <c r="U58" s="882"/>
      <c r="V58" s="883"/>
      <c r="W58" s="156"/>
      <c r="X58" s="416"/>
      <c r="Y58" s="416"/>
      <c r="Z58" s="416"/>
      <c r="AA58" s="416"/>
      <c r="AB58" s="416"/>
      <c r="AC58" s="416"/>
      <c r="AD58" s="416"/>
      <c r="AE58" s="416"/>
      <c r="AF58" s="416"/>
      <c r="AG58" s="416"/>
      <c r="AH58" s="416"/>
      <c r="AI58" s="416"/>
      <c r="AJ58" s="416"/>
      <c r="AK58" s="416"/>
      <c r="AN58" s="493"/>
      <c r="AO58" s="408"/>
      <c r="AQ58" s="468"/>
      <c r="AR58" s="468"/>
      <c r="AS58" s="468"/>
      <c r="AT58" s="468"/>
      <c r="AU58" s="468"/>
      <c r="AV58" s="468"/>
      <c r="AW58" s="468"/>
      <c r="AX58" s="468"/>
      <c r="AY58" s="468"/>
      <c r="AZ58" s="468"/>
      <c r="BA58" s="468"/>
      <c r="BB58" s="468"/>
      <c r="BC58" s="468"/>
      <c r="BD58" s="468"/>
    </row>
    <row r="59" spans="1:56" ht="13" customHeight="1">
      <c r="A59" s="156"/>
      <c r="B59" s="1445" t="s">
        <v>18</v>
      </c>
      <c r="C59" s="1445"/>
      <c r="D59" s="1445"/>
      <c r="E59" s="1445"/>
      <c r="F59" s="1445"/>
      <c r="G59" s="1445"/>
      <c r="H59" s="1445"/>
      <c r="I59" s="1445"/>
      <c r="J59" s="1445"/>
      <c r="K59" s="1445"/>
      <c r="L59" s="1445"/>
      <c r="M59" s="1445"/>
      <c r="N59" s="1179" t="str">
        <f>IF(SUM(N54:P58)=0,"",SUM(N54:N58))</f>
        <v/>
      </c>
      <c r="O59" s="1180"/>
      <c r="P59" s="1181"/>
      <c r="Q59" s="922"/>
      <c r="R59" s="923"/>
      <c r="S59" s="924"/>
      <c r="T59" s="855" t="str">
        <f>IF(SUM(T54:T58)=0,"",SUM(T54:T58))</f>
        <v/>
      </c>
      <c r="U59" s="856"/>
      <c r="V59" s="857"/>
      <c r="W59" s="156"/>
      <c r="X59" s="156"/>
      <c r="Y59" s="156"/>
      <c r="Z59" s="156"/>
      <c r="AA59" s="156"/>
      <c r="AB59" s="156"/>
      <c r="AC59" s="156"/>
      <c r="AD59" s="156"/>
      <c r="AE59" s="156"/>
      <c r="AF59" s="156"/>
      <c r="AG59" s="156"/>
      <c r="AH59" s="156"/>
      <c r="AI59" s="156"/>
      <c r="AJ59" s="156"/>
      <c r="AK59" s="156"/>
      <c r="AO59" s="408"/>
      <c r="AQ59" s="468"/>
      <c r="AR59" s="468"/>
      <c r="AS59" s="468"/>
      <c r="AT59" s="468"/>
      <c r="AU59" s="468"/>
      <c r="AV59" s="468"/>
      <c r="AW59" s="468"/>
      <c r="AX59" s="468"/>
      <c r="AY59" s="468"/>
      <c r="AZ59" s="468"/>
      <c r="BA59" s="468"/>
      <c r="BB59" s="468"/>
      <c r="BC59" s="468"/>
      <c r="BD59" s="468"/>
    </row>
    <row r="60" spans="1:56" ht="9" customHeight="1">
      <c r="A60" s="156"/>
      <c r="B60" s="383"/>
      <c r="C60" s="384"/>
      <c r="D60" s="384"/>
      <c r="E60" s="384"/>
      <c r="F60" s="384"/>
      <c r="G60" s="384"/>
      <c r="H60" s="384"/>
      <c r="I60" s="384"/>
      <c r="J60" s="384"/>
      <c r="K60" s="384"/>
      <c r="L60" s="384"/>
      <c r="M60" s="384"/>
      <c r="N60" s="385"/>
      <c r="O60" s="385"/>
      <c r="P60" s="385"/>
      <c r="Q60" s="124"/>
      <c r="R60" s="124"/>
      <c r="S60" s="124"/>
      <c r="T60" s="126"/>
      <c r="U60" s="126"/>
      <c r="V60" s="127"/>
      <c r="W60" s="156"/>
      <c r="X60" s="156"/>
      <c r="Y60" s="156"/>
      <c r="Z60" s="156"/>
      <c r="AA60" s="156"/>
      <c r="AB60" s="156"/>
      <c r="AC60" s="156"/>
      <c r="AD60" s="156"/>
      <c r="AE60" s="156"/>
      <c r="AF60" s="156"/>
      <c r="AG60" s="156"/>
      <c r="AH60" s="156"/>
      <c r="AI60" s="156"/>
      <c r="AJ60" s="156"/>
      <c r="AK60" s="156"/>
      <c r="AO60" s="408"/>
      <c r="AQ60" s="468"/>
      <c r="AR60" s="468"/>
      <c r="AS60" s="468"/>
      <c r="AT60" s="468"/>
      <c r="AU60" s="468"/>
      <c r="AV60" s="468"/>
      <c r="AW60" s="468"/>
      <c r="AX60" s="468"/>
      <c r="AY60" s="468"/>
      <c r="AZ60" s="468"/>
      <c r="BA60" s="468"/>
      <c r="BB60" s="468"/>
      <c r="BC60" s="468"/>
      <c r="BD60" s="468"/>
    </row>
    <row r="61" spans="1:56" ht="13" customHeight="1">
      <c r="A61" s="156"/>
      <c r="B61" s="887" t="s">
        <v>20</v>
      </c>
      <c r="C61" s="888"/>
      <c r="D61" s="888"/>
      <c r="E61" s="888"/>
      <c r="F61" s="888"/>
      <c r="G61" s="888"/>
      <c r="H61" s="888"/>
      <c r="I61" s="888"/>
      <c r="J61" s="888"/>
      <c r="K61" s="888"/>
      <c r="L61" s="888"/>
      <c r="M61" s="889"/>
      <c r="N61" s="50" t="s">
        <v>106</v>
      </c>
      <c r="O61" s="890" t="str">
        <f>IF(AND(N29="",N38="",N53="",N59=""),"",SUM(N29,N38,N53,N59))</f>
        <v/>
      </c>
      <c r="P61" s="891"/>
      <c r="Q61" s="892"/>
      <c r="R61" s="893"/>
      <c r="S61" s="894"/>
      <c r="T61" s="51" t="s">
        <v>107</v>
      </c>
      <c r="U61" s="890" t="str">
        <f>IF(AND(T29="",T38="",T53="",T59=""),"",SUM(T29,T38,T53,T59))</f>
        <v/>
      </c>
      <c r="V61" s="891"/>
      <c r="W61" s="156"/>
      <c r="X61" s="156"/>
      <c r="Y61" s="156"/>
      <c r="Z61" s="156"/>
      <c r="AA61" s="156"/>
      <c r="AB61" s="156"/>
      <c r="AC61" s="156"/>
      <c r="AD61" s="156"/>
      <c r="AE61" s="156"/>
      <c r="AF61" s="156"/>
      <c r="AG61" s="156"/>
      <c r="AH61" s="156"/>
      <c r="AI61" s="156"/>
      <c r="AJ61" s="156"/>
      <c r="AK61" s="156"/>
      <c r="AO61" s="408"/>
      <c r="AQ61" s="468"/>
      <c r="AR61" s="468"/>
      <c r="AS61" s="468"/>
      <c r="AT61" s="468"/>
      <c r="AU61" s="468"/>
      <c r="AV61" s="468"/>
      <c r="AW61" s="468"/>
      <c r="AX61" s="468"/>
      <c r="AY61" s="468"/>
      <c r="AZ61" s="468"/>
      <c r="BA61" s="468"/>
      <c r="BB61" s="468"/>
      <c r="BC61" s="468"/>
      <c r="BD61" s="468"/>
    </row>
    <row r="62" spans="1:56" ht="9" customHeight="1">
      <c r="A62" s="156"/>
      <c r="B62" s="52"/>
      <c r="C62" s="52"/>
      <c r="D62" s="52"/>
      <c r="E62" s="52"/>
      <c r="F62" s="52"/>
      <c r="G62" s="52"/>
      <c r="H62" s="52"/>
      <c r="I62" s="52"/>
      <c r="J62" s="52"/>
      <c r="K62" s="52"/>
      <c r="L62" s="52"/>
      <c r="M62" s="52"/>
      <c r="N62" s="52"/>
      <c r="O62" s="52"/>
      <c r="P62" s="53"/>
      <c r="Q62" s="54"/>
      <c r="R62" s="54"/>
      <c r="S62" s="54"/>
      <c r="T62" s="54"/>
      <c r="U62" s="54"/>
      <c r="V62" s="53"/>
      <c r="W62" s="156"/>
      <c r="X62" s="156"/>
      <c r="Y62" s="156"/>
      <c r="Z62" s="156"/>
      <c r="AA62" s="156"/>
      <c r="AB62" s="156"/>
      <c r="AC62" s="156"/>
      <c r="AD62" s="156"/>
      <c r="AE62" s="156"/>
      <c r="AF62" s="156"/>
      <c r="AG62" s="156"/>
      <c r="AH62" s="156"/>
      <c r="AI62" s="156"/>
      <c r="AJ62" s="156"/>
      <c r="AK62" s="156"/>
      <c r="AO62" s="408"/>
    </row>
    <row r="63" spans="1:56" ht="13" customHeight="1">
      <c r="A63" s="156"/>
      <c r="B63" s="1212" t="s">
        <v>318</v>
      </c>
      <c r="C63" s="1213"/>
      <c r="D63" s="1213"/>
      <c r="E63" s="1213"/>
      <c r="F63" s="1213"/>
      <c r="G63" s="1214"/>
      <c r="H63" s="1215"/>
      <c r="I63" s="1216"/>
      <c r="J63" s="48" t="s">
        <v>62</v>
      </c>
      <c r="K63" s="900"/>
      <c r="L63" s="901"/>
      <c r="M63" s="26" t="s">
        <v>63</v>
      </c>
      <c r="N63" s="902" t="str">
        <f>IF(H63="","",H63*K63)</f>
        <v/>
      </c>
      <c r="O63" s="903"/>
      <c r="P63" s="904"/>
      <c r="Q63" s="905"/>
      <c r="R63" s="906"/>
      <c r="S63" s="523" t="s">
        <v>508</v>
      </c>
      <c r="T63" s="907" t="str">
        <f>IF(H63="","",H63*Q63)</f>
        <v/>
      </c>
      <c r="U63" s="908"/>
      <c r="V63" s="909"/>
      <c r="W63" s="156"/>
      <c r="X63" s="156"/>
      <c r="Y63" s="156"/>
      <c r="Z63" s="156"/>
      <c r="AA63" s="156"/>
      <c r="AB63" s="156"/>
      <c r="AC63" s="156"/>
      <c r="AD63" s="156"/>
      <c r="AE63" s="156"/>
      <c r="AF63" s="156"/>
      <c r="AG63" s="156"/>
      <c r="AH63" s="156"/>
      <c r="AI63" s="156"/>
      <c r="AJ63" s="156"/>
      <c r="AK63" s="156"/>
      <c r="AO63" s="408"/>
    </row>
    <row r="64" spans="1:56" ht="13" customHeight="1">
      <c r="A64" s="156"/>
      <c r="B64" s="1217" t="s">
        <v>319</v>
      </c>
      <c r="C64" s="1218"/>
      <c r="D64" s="1218"/>
      <c r="E64" s="1218"/>
      <c r="F64" s="1218"/>
      <c r="G64" s="1219"/>
      <c r="H64" s="1220"/>
      <c r="I64" s="1221"/>
      <c r="J64" s="46" t="s">
        <v>19</v>
      </c>
      <c r="K64" s="915"/>
      <c r="L64" s="916"/>
      <c r="M64" s="49" t="s">
        <v>102</v>
      </c>
      <c r="N64" s="881" t="str">
        <f>IF(H64="","",H64*K64)</f>
        <v/>
      </c>
      <c r="O64" s="882"/>
      <c r="P64" s="883"/>
      <c r="Q64" s="917"/>
      <c r="R64" s="918"/>
      <c r="S64" s="524" t="s">
        <v>509</v>
      </c>
      <c r="T64" s="919" t="str">
        <f>IF(H64="","",H64*Q64)</f>
        <v/>
      </c>
      <c r="U64" s="920"/>
      <c r="V64" s="921"/>
      <c r="W64" s="156"/>
      <c r="X64" s="156"/>
      <c r="Y64" s="156"/>
      <c r="Z64" s="156"/>
      <c r="AA64" s="156"/>
      <c r="AB64" s="156"/>
      <c r="AC64" s="156"/>
      <c r="AD64" s="156"/>
      <c r="AE64" s="156"/>
      <c r="AF64" s="156"/>
      <c r="AG64" s="156"/>
      <c r="AH64" s="156"/>
      <c r="AI64" s="156"/>
      <c r="AJ64" s="156"/>
      <c r="AK64" s="156"/>
      <c r="AO64" s="408"/>
    </row>
    <row r="65" spans="1:41" ht="13" customHeight="1">
      <c r="A65" s="156"/>
      <c r="B65" s="887" t="s">
        <v>20</v>
      </c>
      <c r="C65" s="888"/>
      <c r="D65" s="888"/>
      <c r="E65" s="888"/>
      <c r="F65" s="888"/>
      <c r="G65" s="888"/>
      <c r="H65" s="888"/>
      <c r="I65" s="888"/>
      <c r="J65" s="888"/>
      <c r="K65" s="888"/>
      <c r="L65" s="888"/>
      <c r="M65" s="889"/>
      <c r="N65" s="50" t="s">
        <v>238</v>
      </c>
      <c r="O65" s="890" t="str">
        <f>IF(SUM(N63:N64)=0,"",SUM(N63,N64))</f>
        <v/>
      </c>
      <c r="P65" s="891"/>
      <c r="Q65" s="922"/>
      <c r="R65" s="923"/>
      <c r="S65" s="924"/>
      <c r="T65" s="55" t="s">
        <v>239</v>
      </c>
      <c r="U65" s="890" t="str">
        <f>IF(SUM(T63:T64)=0,"",SUM(T63,T64))</f>
        <v/>
      </c>
      <c r="V65" s="891"/>
      <c r="W65" s="156"/>
      <c r="X65" s="156"/>
      <c r="Y65" s="156"/>
      <c r="Z65" s="156"/>
      <c r="AA65" s="156"/>
      <c r="AB65" s="156"/>
      <c r="AC65" s="156"/>
      <c r="AD65" s="156"/>
      <c r="AE65" s="156"/>
      <c r="AF65" s="156"/>
      <c r="AG65" s="156"/>
      <c r="AH65" s="156"/>
      <c r="AI65" s="156"/>
      <c r="AJ65" s="156"/>
      <c r="AK65" s="156"/>
      <c r="AO65" s="408"/>
    </row>
    <row r="66" spans="1:41" ht="9" customHeight="1">
      <c r="A66" s="156"/>
      <c r="B66" s="52"/>
      <c r="C66" s="52"/>
      <c r="D66" s="52"/>
      <c r="E66" s="52"/>
      <c r="F66" s="52"/>
      <c r="G66" s="52"/>
      <c r="H66" s="52"/>
      <c r="I66" s="52"/>
      <c r="J66" s="52"/>
      <c r="K66" s="52"/>
      <c r="L66" s="52"/>
      <c r="M66" s="52"/>
      <c r="N66" s="52"/>
      <c r="O66" s="52"/>
      <c r="P66" s="56"/>
      <c r="Q66" s="53"/>
      <c r="R66" s="53"/>
      <c r="S66" s="53"/>
      <c r="T66" s="53"/>
      <c r="U66" s="53"/>
      <c r="V66" s="57"/>
      <c r="W66" s="156"/>
      <c r="X66" s="156"/>
      <c r="Y66" s="156"/>
      <c r="Z66" s="156"/>
      <c r="AA66" s="156"/>
      <c r="AB66" s="156"/>
      <c r="AC66" s="156"/>
      <c r="AD66" s="156"/>
      <c r="AE66" s="156"/>
      <c r="AF66" s="156"/>
      <c r="AG66" s="156"/>
      <c r="AH66" s="156"/>
      <c r="AI66" s="156"/>
      <c r="AJ66" s="156"/>
      <c r="AK66" s="156"/>
      <c r="AO66" s="408"/>
    </row>
    <row r="67" spans="1:41" ht="16.5">
      <c r="A67" s="156"/>
      <c r="B67" s="887" t="s">
        <v>243</v>
      </c>
      <c r="C67" s="888"/>
      <c r="D67" s="888"/>
      <c r="E67" s="888"/>
      <c r="F67" s="888"/>
      <c r="G67" s="888"/>
      <c r="H67" s="888"/>
      <c r="I67" s="888"/>
      <c r="J67" s="888"/>
      <c r="K67" s="888"/>
      <c r="L67" s="888"/>
      <c r="M67" s="889"/>
      <c r="N67" s="925" t="str">
        <f>IF(O61="","",IF(O65="",O61*0.0258,(O61-O65)*0.0258))</f>
        <v/>
      </c>
      <c r="O67" s="926"/>
      <c r="P67" s="926"/>
      <c r="Q67" s="926"/>
      <c r="R67" s="926"/>
      <c r="S67" s="926"/>
      <c r="T67" s="926"/>
      <c r="U67" s="927" t="s">
        <v>64</v>
      </c>
      <c r="V67" s="928"/>
      <c r="W67" s="156"/>
      <c r="X67" s="156"/>
      <c r="Y67" s="156"/>
      <c r="Z67" s="156"/>
      <c r="AA67" s="156"/>
      <c r="AB67" s="156"/>
      <c r="AC67" s="156"/>
      <c r="AD67" s="156"/>
      <c r="AE67" s="156"/>
      <c r="AF67" s="156"/>
      <c r="AG67" s="156"/>
      <c r="AH67" s="156"/>
      <c r="AI67" s="156"/>
      <c r="AJ67" s="156"/>
      <c r="AK67" s="156"/>
      <c r="AO67" s="408"/>
    </row>
    <row r="68" spans="1:41" ht="16.5">
      <c r="A68" s="156"/>
      <c r="B68" s="887" t="s">
        <v>273</v>
      </c>
      <c r="C68" s="888"/>
      <c r="D68" s="888"/>
      <c r="E68" s="888"/>
      <c r="F68" s="888"/>
      <c r="G68" s="888"/>
      <c r="H68" s="888"/>
      <c r="I68" s="888"/>
      <c r="J68" s="888"/>
      <c r="K68" s="888"/>
      <c r="L68" s="888"/>
      <c r="M68" s="889"/>
      <c r="N68" s="929" t="str">
        <f>IF(U61="","",IF(U65="",U61,U61-U65))</f>
        <v/>
      </c>
      <c r="O68" s="930"/>
      <c r="P68" s="930"/>
      <c r="Q68" s="930"/>
      <c r="R68" s="930"/>
      <c r="S68" s="930"/>
      <c r="T68" s="930"/>
      <c r="U68" s="888" t="s">
        <v>513</v>
      </c>
      <c r="V68" s="889"/>
      <c r="W68" s="156"/>
      <c r="X68" s="156"/>
      <c r="Y68" s="156"/>
      <c r="Z68" s="156"/>
      <c r="AA68" s="156"/>
      <c r="AB68" s="156"/>
      <c r="AC68" s="156"/>
      <c r="AD68" s="156"/>
      <c r="AE68" s="156"/>
      <c r="AF68" s="156"/>
      <c r="AG68" s="156"/>
      <c r="AH68" s="156"/>
      <c r="AI68" s="156"/>
      <c r="AJ68" s="156"/>
      <c r="AK68" s="156"/>
      <c r="AO68" s="408"/>
    </row>
    <row r="69" spans="1:41" ht="7" customHeight="1">
      <c r="A69" s="156"/>
      <c r="B69" s="47"/>
      <c r="C69" s="47"/>
      <c r="D69" s="47"/>
      <c r="E69" s="47"/>
      <c r="F69" s="47"/>
      <c r="G69" s="47"/>
      <c r="H69" s="47"/>
      <c r="I69" s="47"/>
      <c r="J69" s="47"/>
      <c r="K69" s="47"/>
      <c r="L69" s="47"/>
      <c r="M69" s="47"/>
      <c r="N69" s="74"/>
      <c r="O69" s="74"/>
      <c r="P69" s="74"/>
      <c r="Q69" s="74"/>
      <c r="R69" s="74"/>
      <c r="S69" s="74"/>
      <c r="T69" s="74"/>
      <c r="U69" s="74"/>
      <c r="V69" s="47"/>
      <c r="W69" s="156"/>
      <c r="X69" s="156"/>
      <c r="Y69" s="156"/>
      <c r="Z69" s="156"/>
      <c r="AA69" s="156"/>
      <c r="AB69" s="156"/>
      <c r="AC69" s="156"/>
      <c r="AD69" s="156"/>
      <c r="AE69" s="156"/>
      <c r="AF69" s="156"/>
      <c r="AG69" s="156"/>
      <c r="AH69" s="156"/>
      <c r="AI69" s="156"/>
      <c r="AJ69" s="156"/>
      <c r="AK69" s="156"/>
      <c r="AO69" s="408"/>
    </row>
    <row r="70" spans="1:41" ht="27" customHeight="1">
      <c r="A70" s="156"/>
      <c r="B70" s="931" t="s">
        <v>320</v>
      </c>
      <c r="C70" s="931"/>
      <c r="D70" s="931"/>
      <c r="E70" s="931"/>
      <c r="F70" s="931"/>
      <c r="G70" s="931"/>
      <c r="H70" s="931"/>
      <c r="I70" s="931"/>
      <c r="J70" s="931"/>
      <c r="K70" s="931"/>
      <c r="L70" s="931"/>
      <c r="M70" s="931"/>
      <c r="N70" s="931"/>
      <c r="O70" s="931"/>
      <c r="P70" s="931"/>
      <c r="Q70" s="931"/>
      <c r="R70" s="931"/>
      <c r="S70" s="931"/>
      <c r="T70" s="931"/>
      <c r="U70" s="931"/>
      <c r="V70" s="931"/>
      <c r="W70" s="156"/>
      <c r="X70" s="156"/>
      <c r="Y70" s="156"/>
      <c r="Z70" s="156"/>
      <c r="AA70" s="156"/>
      <c r="AB70" s="156"/>
      <c r="AC70" s="156"/>
      <c r="AD70" s="156"/>
      <c r="AE70" s="156"/>
      <c r="AF70" s="156"/>
      <c r="AG70" s="156"/>
      <c r="AH70" s="156"/>
      <c r="AI70" s="156"/>
      <c r="AJ70" s="156"/>
      <c r="AK70" s="156"/>
      <c r="AO70" s="408"/>
    </row>
    <row r="71" spans="1:41">
      <c r="A71" s="156"/>
      <c r="B71" s="140"/>
      <c r="C71" s="140"/>
      <c r="D71" s="140"/>
      <c r="E71" s="140"/>
      <c r="F71" s="140"/>
      <c r="G71" s="140"/>
      <c r="H71" s="140"/>
      <c r="I71" s="140"/>
      <c r="J71" s="157"/>
      <c r="K71" s="140"/>
      <c r="L71" s="140"/>
      <c r="M71" s="158"/>
      <c r="N71" s="158"/>
      <c r="O71" s="158"/>
      <c r="P71" s="158"/>
      <c r="Q71" s="159"/>
      <c r="R71" s="159"/>
      <c r="S71" s="159"/>
      <c r="T71" s="159"/>
      <c r="U71" s="159"/>
      <c r="V71" s="140"/>
      <c r="W71" s="156"/>
      <c r="X71" s="156"/>
      <c r="Y71" s="156"/>
      <c r="Z71" s="156"/>
      <c r="AA71" s="156"/>
      <c r="AB71" s="156"/>
      <c r="AC71" s="156"/>
      <c r="AD71" s="156"/>
      <c r="AE71" s="156"/>
      <c r="AF71" s="156"/>
      <c r="AG71" s="156"/>
      <c r="AH71" s="156"/>
      <c r="AI71" s="156"/>
      <c r="AJ71" s="156"/>
      <c r="AK71" s="156"/>
      <c r="AO71" s="408"/>
    </row>
    <row r="72" spans="1:41">
      <c r="A72" s="156"/>
      <c r="B72" s="138"/>
      <c r="C72" s="138"/>
      <c r="D72" s="138"/>
      <c r="E72" s="138"/>
      <c r="F72" s="138"/>
      <c r="G72" s="138"/>
      <c r="H72" s="138"/>
      <c r="I72" s="138"/>
      <c r="J72" s="138"/>
      <c r="K72" s="138"/>
      <c r="L72" s="138"/>
      <c r="M72" s="160"/>
      <c r="N72" s="160"/>
      <c r="O72" s="160"/>
      <c r="P72" s="160"/>
      <c r="Q72" s="160"/>
      <c r="R72" s="160"/>
      <c r="S72" s="160"/>
      <c r="T72" s="160"/>
      <c r="U72" s="160"/>
      <c r="V72" s="138"/>
      <c r="W72" s="156"/>
      <c r="X72" s="156"/>
      <c r="Y72" s="156"/>
      <c r="Z72" s="156"/>
      <c r="AA72" s="156"/>
      <c r="AB72" s="156"/>
      <c r="AC72" s="156"/>
      <c r="AD72" s="156"/>
      <c r="AE72" s="156"/>
      <c r="AF72" s="156"/>
      <c r="AG72" s="156"/>
      <c r="AH72" s="156"/>
      <c r="AI72" s="156"/>
      <c r="AJ72" s="156"/>
      <c r="AK72" s="156"/>
      <c r="AO72" s="408"/>
    </row>
    <row r="73" spans="1:41" ht="20.149999999999999" customHeight="1">
      <c r="A73" s="156"/>
      <c r="B73" s="29"/>
      <c r="C73" s="29"/>
      <c r="D73" s="29"/>
      <c r="E73" s="29"/>
      <c r="F73" s="29"/>
      <c r="G73" s="29"/>
      <c r="H73" s="29"/>
      <c r="I73" s="29"/>
      <c r="J73" s="29"/>
      <c r="K73" s="29"/>
      <c r="L73" s="29"/>
      <c r="M73" s="30"/>
      <c r="N73" s="30"/>
      <c r="O73" s="30"/>
      <c r="P73" s="30"/>
      <c r="Q73" s="30"/>
      <c r="R73" s="30"/>
      <c r="S73" s="30"/>
      <c r="T73" s="30"/>
      <c r="U73" s="30"/>
      <c r="V73" s="29"/>
      <c r="W73" s="156"/>
      <c r="X73" s="156"/>
      <c r="Y73" s="156"/>
      <c r="Z73" s="156"/>
      <c r="AA73" s="156"/>
      <c r="AB73" s="156"/>
      <c r="AC73" s="156"/>
      <c r="AD73" s="156"/>
      <c r="AE73" s="156"/>
      <c r="AF73" s="156"/>
      <c r="AG73" s="156"/>
      <c r="AH73" s="156"/>
      <c r="AI73" s="156"/>
      <c r="AJ73" s="156"/>
      <c r="AK73" s="156"/>
      <c r="AO73" s="408"/>
    </row>
    <row r="74" spans="1:41" ht="20.149999999999999" customHeight="1">
      <c r="A74" s="156"/>
      <c r="B74" s="128" t="s">
        <v>321</v>
      </c>
      <c r="C74" s="29"/>
      <c r="D74" s="29"/>
      <c r="E74" s="29"/>
      <c r="F74" s="29"/>
      <c r="G74" s="649" t="s">
        <v>322</v>
      </c>
      <c r="H74" s="650"/>
      <c r="I74" s="656"/>
      <c r="J74" s="1224"/>
      <c r="K74" s="1225"/>
      <c r="L74" s="1225"/>
      <c r="M74" s="1225"/>
      <c r="N74" s="386" t="s">
        <v>323</v>
      </c>
      <c r="O74" s="123"/>
      <c r="P74" s="30"/>
      <c r="Q74" s="30"/>
      <c r="R74" s="30"/>
      <c r="S74" s="30"/>
      <c r="T74" s="30"/>
      <c r="U74" s="30"/>
      <c r="V74" s="29"/>
      <c r="W74" s="1223" t="s">
        <v>324</v>
      </c>
      <c r="X74" s="657" t="s">
        <v>423</v>
      </c>
      <c r="Y74" s="657"/>
      <c r="Z74" s="657"/>
      <c r="AA74" s="657"/>
      <c r="AB74" s="657"/>
      <c r="AC74" s="657"/>
      <c r="AD74" s="657"/>
      <c r="AE74" s="657"/>
      <c r="AF74" s="657"/>
      <c r="AG74" s="657"/>
      <c r="AH74" s="657"/>
      <c r="AI74" s="657"/>
      <c r="AJ74" s="657"/>
      <c r="AK74" s="416"/>
      <c r="AL74" s="492"/>
      <c r="AM74" s="492"/>
      <c r="AN74" s="492"/>
      <c r="AO74" s="408"/>
    </row>
    <row r="75" spans="1:41" ht="20.149999999999999" customHeight="1">
      <c r="A75" s="156"/>
      <c r="B75" s="29"/>
      <c r="C75" s="29"/>
      <c r="D75" s="29"/>
      <c r="E75" s="29"/>
      <c r="F75" s="29"/>
      <c r="G75" s="29"/>
      <c r="H75" s="29"/>
      <c r="I75" s="29"/>
      <c r="J75" s="29"/>
      <c r="K75" s="29"/>
      <c r="L75" s="29"/>
      <c r="M75" s="30"/>
      <c r="N75" s="30"/>
      <c r="O75" s="30"/>
      <c r="P75" s="30"/>
      <c r="Q75" s="30"/>
      <c r="R75" s="30"/>
      <c r="S75" s="30"/>
      <c r="T75" s="30"/>
      <c r="U75" s="30"/>
      <c r="V75" s="29"/>
      <c r="W75" s="1223"/>
      <c r="X75" s="657"/>
      <c r="Y75" s="657"/>
      <c r="Z75" s="657"/>
      <c r="AA75" s="657"/>
      <c r="AB75" s="657"/>
      <c r="AC75" s="657"/>
      <c r="AD75" s="657"/>
      <c r="AE75" s="657"/>
      <c r="AF75" s="657"/>
      <c r="AG75" s="657"/>
      <c r="AH75" s="657"/>
      <c r="AI75" s="657"/>
      <c r="AJ75" s="657"/>
      <c r="AK75" s="416"/>
      <c r="AL75" s="492"/>
      <c r="AM75" s="492"/>
      <c r="AN75" s="492"/>
      <c r="AO75" s="408"/>
    </row>
    <row r="76" spans="1:41" ht="20.149999999999999" customHeight="1">
      <c r="A76" s="156"/>
      <c r="B76" s="29" t="s">
        <v>325</v>
      </c>
      <c r="C76" s="29"/>
      <c r="D76" s="29"/>
      <c r="E76" s="29"/>
      <c r="F76" s="29"/>
      <c r="G76" s="29"/>
      <c r="H76" s="29"/>
      <c r="I76" s="29"/>
      <c r="J76" s="29"/>
      <c r="K76" s="29"/>
      <c r="L76" s="29"/>
      <c r="M76" s="30"/>
      <c r="N76" s="30"/>
      <c r="O76" s="30"/>
      <c r="P76" s="30"/>
      <c r="Q76" s="30"/>
      <c r="R76" s="30"/>
      <c r="S76" s="30"/>
      <c r="T76" s="30"/>
      <c r="U76" s="30"/>
      <c r="V76" s="29"/>
      <c r="W76" s="156"/>
      <c r="X76" s="1222" t="str">
        <f>"（令和"&amp;基本入力!M82&amp;"年度末時点での延床面積を記入してください。）"</f>
        <v>（令和8年度末時点での延床面積を記入してください。）</v>
      </c>
      <c r="Y76" s="1222"/>
      <c r="Z76" s="1222"/>
      <c r="AA76" s="1222"/>
      <c r="AB76" s="1222"/>
      <c r="AC76" s="1222"/>
      <c r="AD76" s="1222"/>
      <c r="AE76" s="1222"/>
      <c r="AF76" s="1222"/>
      <c r="AG76" s="1222"/>
      <c r="AH76" s="1222"/>
      <c r="AI76" s="1222"/>
      <c r="AJ76" s="1222"/>
      <c r="AK76" s="416"/>
      <c r="AL76" s="492"/>
      <c r="AM76" s="492"/>
      <c r="AN76" s="492"/>
      <c r="AO76" s="408"/>
    </row>
    <row r="77" spans="1:41" ht="20.149999999999999" customHeight="1">
      <c r="A77" s="156"/>
      <c r="B77" s="128" t="s">
        <v>523</v>
      </c>
      <c r="C77" s="29"/>
      <c r="D77" s="29"/>
      <c r="E77" s="29"/>
      <c r="F77" s="29"/>
      <c r="G77" s="29"/>
      <c r="H77" s="129" t="s">
        <v>326</v>
      </c>
      <c r="I77" s="29"/>
      <c r="J77" s="29"/>
      <c r="K77" s="29"/>
      <c r="L77" s="128" t="s">
        <v>327</v>
      </c>
      <c r="M77" s="30"/>
      <c r="N77" s="30"/>
      <c r="O77" s="30"/>
      <c r="P77" s="30"/>
      <c r="Q77" s="30"/>
      <c r="R77" s="30"/>
      <c r="S77" s="30"/>
      <c r="T77" s="30"/>
      <c r="U77" s="29"/>
      <c r="V77" s="130"/>
      <c r="W77" s="156"/>
      <c r="X77" s="156"/>
      <c r="Y77" s="156"/>
      <c r="Z77" s="156"/>
      <c r="AA77" s="156"/>
      <c r="AB77" s="156"/>
      <c r="AC77" s="156"/>
      <c r="AD77" s="156"/>
      <c r="AE77" s="156"/>
      <c r="AF77" s="156"/>
      <c r="AG77" s="156"/>
      <c r="AH77" s="156"/>
      <c r="AI77" s="156"/>
      <c r="AJ77" s="156"/>
      <c r="AK77" s="156"/>
      <c r="AO77" s="408"/>
    </row>
    <row r="78" spans="1:41" ht="20.149999999999999" customHeight="1">
      <c r="A78" s="156"/>
      <c r="B78" s="649" t="s">
        <v>328</v>
      </c>
      <c r="C78" s="650"/>
      <c r="D78" s="656"/>
      <c r="E78" s="649" t="s">
        <v>329</v>
      </c>
      <c r="F78" s="656"/>
      <c r="G78" s="649" t="s">
        <v>330</v>
      </c>
      <c r="H78" s="656"/>
      <c r="I78" s="125"/>
      <c r="J78" s="125"/>
      <c r="K78" s="125"/>
      <c r="L78" s="649" t="s">
        <v>331</v>
      </c>
      <c r="M78" s="650"/>
      <c r="N78" s="656"/>
      <c r="O78" s="649" t="s">
        <v>332</v>
      </c>
      <c r="P78" s="656"/>
      <c r="Q78" s="387" t="s">
        <v>98</v>
      </c>
      <c r="R78" s="30"/>
      <c r="S78" s="30"/>
      <c r="T78" s="30"/>
      <c r="U78" s="29"/>
      <c r="V78" s="130"/>
      <c r="W78" s="470" t="s">
        <v>324</v>
      </c>
      <c r="X78" s="156" t="s">
        <v>333</v>
      </c>
      <c r="Y78" s="156"/>
      <c r="Z78" s="156"/>
      <c r="AA78" s="156"/>
      <c r="AB78" s="156"/>
      <c r="AC78" s="156"/>
      <c r="AD78" s="156"/>
      <c r="AE78" s="156"/>
      <c r="AF78" s="156"/>
      <c r="AG78" s="156"/>
      <c r="AH78" s="156"/>
      <c r="AI78" s="156"/>
      <c r="AJ78" s="156"/>
      <c r="AK78" s="156"/>
      <c r="AO78" s="408"/>
    </row>
    <row r="79" spans="1:41" ht="20.149999999999999" customHeight="1">
      <c r="A79" s="156"/>
      <c r="B79" s="649" t="s">
        <v>334</v>
      </c>
      <c r="C79" s="650"/>
      <c r="D79" s="656"/>
      <c r="E79" s="936"/>
      <c r="F79" s="937"/>
      <c r="G79" s="934"/>
      <c r="H79" s="935"/>
      <c r="I79" s="125"/>
      <c r="J79" s="125"/>
      <c r="K79" s="125"/>
      <c r="L79" s="649" t="s">
        <v>335</v>
      </c>
      <c r="M79" s="650"/>
      <c r="N79" s="656"/>
      <c r="O79" s="934"/>
      <c r="P79" s="935"/>
      <c r="Q79" s="387" t="s">
        <v>336</v>
      </c>
      <c r="R79" s="30"/>
      <c r="S79" s="30"/>
      <c r="T79" s="30"/>
      <c r="U79" s="29"/>
      <c r="V79" s="130"/>
      <c r="W79" s="156"/>
      <c r="X79" s="457" t="str">
        <f>"（令和"&amp;基本入力!M82&amp;"年度末時点での数を記入してください。）"</f>
        <v>（令和8年度末時点での数を記入してください。）</v>
      </c>
      <c r="Y79" s="288"/>
      <c r="Z79" s="156"/>
      <c r="AA79" s="156"/>
      <c r="AB79" s="156"/>
      <c r="AC79" s="156"/>
      <c r="AD79" s="156"/>
      <c r="AE79" s="156"/>
      <c r="AF79" s="156"/>
      <c r="AG79" s="156"/>
      <c r="AH79" s="156"/>
      <c r="AI79" s="156"/>
      <c r="AJ79" s="156"/>
      <c r="AK79" s="156"/>
      <c r="AO79" s="408"/>
    </row>
    <row r="80" spans="1:41" ht="20.149999999999999" customHeight="1">
      <c r="A80" s="156"/>
      <c r="B80" s="649" t="s">
        <v>12</v>
      </c>
      <c r="C80" s="650"/>
      <c r="D80" s="656"/>
      <c r="E80" s="936"/>
      <c r="F80" s="937"/>
      <c r="G80" s="934"/>
      <c r="H80" s="938"/>
      <c r="I80" s="125"/>
      <c r="J80" s="125"/>
      <c r="K80" s="125"/>
      <c r="L80" s="649" t="s">
        <v>337</v>
      </c>
      <c r="M80" s="650"/>
      <c r="N80" s="656"/>
      <c r="O80" s="934"/>
      <c r="P80" s="935"/>
      <c r="Q80" s="387" t="s">
        <v>338</v>
      </c>
      <c r="R80" s="30"/>
      <c r="S80" s="30"/>
      <c r="T80" s="30"/>
      <c r="U80" s="29"/>
      <c r="V80" s="130"/>
      <c r="W80" s="156"/>
      <c r="X80" s="156"/>
      <c r="Y80" s="156"/>
      <c r="Z80" s="156"/>
      <c r="AA80" s="156"/>
      <c r="AB80" s="156"/>
      <c r="AC80" s="156"/>
      <c r="AD80" s="156"/>
      <c r="AE80" s="156"/>
      <c r="AF80" s="156"/>
      <c r="AG80" s="156"/>
      <c r="AH80" s="156"/>
      <c r="AI80" s="156"/>
      <c r="AJ80" s="156"/>
      <c r="AK80" s="156"/>
      <c r="AO80" s="408"/>
    </row>
    <row r="81" spans="1:43" ht="20.149999999999999" customHeight="1">
      <c r="A81" s="156"/>
      <c r="B81" s="649" t="s">
        <v>339</v>
      </c>
      <c r="C81" s="650"/>
      <c r="D81" s="656"/>
      <c r="E81" s="936"/>
      <c r="F81" s="937"/>
      <c r="G81" s="934"/>
      <c r="H81" s="935"/>
      <c r="I81" s="125"/>
      <c r="J81" s="125"/>
      <c r="K81" s="125"/>
      <c r="L81" s="649" t="s">
        <v>340</v>
      </c>
      <c r="M81" s="650"/>
      <c r="N81" s="656"/>
      <c r="O81" s="934"/>
      <c r="P81" s="935"/>
      <c r="Q81" s="387" t="s">
        <v>341</v>
      </c>
      <c r="R81" s="30"/>
      <c r="S81" s="30"/>
      <c r="T81" s="30"/>
      <c r="U81" s="29"/>
      <c r="V81" s="130"/>
      <c r="W81" s="156"/>
      <c r="X81" s="156"/>
      <c r="Y81" s="156"/>
      <c r="Z81" s="156"/>
      <c r="AA81" s="156"/>
      <c r="AB81" s="156"/>
      <c r="AC81" s="156"/>
      <c r="AD81" s="156"/>
      <c r="AE81" s="156"/>
      <c r="AF81" s="156"/>
      <c r="AG81" s="156"/>
      <c r="AH81" s="156"/>
      <c r="AI81" s="156"/>
      <c r="AJ81" s="156"/>
      <c r="AK81" s="156"/>
      <c r="AO81" s="408"/>
    </row>
    <row r="82" spans="1:43" ht="20.149999999999999" customHeight="1">
      <c r="A82" s="156"/>
      <c r="B82" s="649" t="s">
        <v>342</v>
      </c>
      <c r="C82" s="650"/>
      <c r="D82" s="656"/>
      <c r="E82" s="936"/>
      <c r="F82" s="937"/>
      <c r="G82" s="934"/>
      <c r="H82" s="935"/>
      <c r="I82" s="125"/>
      <c r="J82" s="125"/>
      <c r="K82" s="125"/>
      <c r="L82" s="286"/>
      <c r="M82" s="43"/>
      <c r="N82" s="43"/>
      <c r="O82" s="30"/>
      <c r="P82" s="30"/>
      <c r="Q82" s="30"/>
      <c r="R82" s="30"/>
      <c r="S82" s="30"/>
      <c r="T82" s="30"/>
      <c r="U82" s="29"/>
      <c r="V82" s="130"/>
      <c r="W82" s="156"/>
      <c r="X82" s="156"/>
      <c r="Y82" s="156"/>
      <c r="Z82" s="156"/>
      <c r="AA82" s="156"/>
      <c r="AB82" s="156"/>
      <c r="AC82" s="156"/>
      <c r="AD82" s="156"/>
      <c r="AE82" s="156"/>
      <c r="AF82" s="156"/>
      <c r="AG82" s="156"/>
      <c r="AH82" s="156"/>
      <c r="AI82" s="156"/>
      <c r="AJ82" s="156"/>
      <c r="AK82" s="156"/>
      <c r="AO82" s="408"/>
    </row>
    <row r="83" spans="1:43" ht="20.149999999999999" customHeight="1">
      <c r="A83" s="156"/>
      <c r="B83" s="649" t="s">
        <v>343</v>
      </c>
      <c r="C83" s="650"/>
      <c r="D83" s="656"/>
      <c r="E83" s="936"/>
      <c r="F83" s="937"/>
      <c r="G83" s="934"/>
      <c r="H83" s="935"/>
      <c r="I83" s="125"/>
      <c r="J83" s="125"/>
      <c r="K83" s="125"/>
      <c r="L83" s="123"/>
      <c r="M83" s="30"/>
      <c r="N83" s="30"/>
      <c r="O83" s="30"/>
      <c r="P83" s="30"/>
      <c r="Q83" s="30"/>
      <c r="R83" s="30"/>
      <c r="S83" s="30"/>
      <c r="T83" s="30"/>
      <c r="U83" s="29"/>
      <c r="V83" s="130"/>
      <c r="W83" s="156"/>
      <c r="X83" s="156"/>
      <c r="Y83" s="156"/>
      <c r="Z83" s="156"/>
      <c r="AA83" s="156"/>
      <c r="AB83" s="156"/>
      <c r="AC83" s="156"/>
      <c r="AD83" s="156"/>
      <c r="AE83" s="156"/>
      <c r="AF83" s="156"/>
      <c r="AG83" s="156"/>
      <c r="AH83" s="156"/>
      <c r="AI83" s="156"/>
      <c r="AJ83" s="156"/>
      <c r="AK83" s="156"/>
      <c r="AO83" s="408"/>
    </row>
    <row r="84" spans="1:43" ht="20.149999999999999" customHeight="1">
      <c r="A84" s="156"/>
      <c r="B84" s="649" t="s">
        <v>344</v>
      </c>
      <c r="C84" s="650"/>
      <c r="D84" s="656"/>
      <c r="E84" s="941"/>
      <c r="F84" s="941"/>
      <c r="G84" s="942"/>
      <c r="H84" s="942"/>
      <c r="I84" s="125"/>
      <c r="J84" s="125"/>
      <c r="K84" s="125"/>
      <c r="L84" s="123"/>
      <c r="M84" s="30"/>
      <c r="N84" s="30"/>
      <c r="O84" s="30"/>
      <c r="P84" s="30"/>
      <c r="Q84" s="30"/>
      <c r="R84" s="30"/>
      <c r="S84" s="30"/>
      <c r="T84" s="30"/>
      <c r="U84" s="29"/>
      <c r="V84" s="130"/>
      <c r="W84" s="156"/>
      <c r="X84" s="156"/>
      <c r="Y84" s="156"/>
      <c r="Z84" s="156"/>
      <c r="AA84" s="156"/>
      <c r="AB84" s="156"/>
      <c r="AC84" s="156"/>
      <c r="AD84" s="156"/>
      <c r="AE84" s="156"/>
      <c r="AF84" s="156"/>
      <c r="AG84" s="156"/>
      <c r="AH84" s="156"/>
      <c r="AI84" s="156"/>
      <c r="AJ84" s="156"/>
      <c r="AK84" s="156"/>
      <c r="AO84" s="408"/>
    </row>
    <row r="85" spans="1:43" ht="20.149999999999999" customHeight="1">
      <c r="A85" s="156"/>
      <c r="B85" s="943" t="s">
        <v>345</v>
      </c>
      <c r="C85" s="944"/>
      <c r="D85" s="945"/>
      <c r="E85" s="941"/>
      <c r="F85" s="941"/>
      <c r="G85" s="942"/>
      <c r="H85" s="942"/>
      <c r="I85" s="125"/>
      <c r="J85" s="125"/>
      <c r="K85" s="125"/>
      <c r="L85" s="123"/>
      <c r="M85" s="30"/>
      <c r="N85" s="30"/>
      <c r="O85" s="30"/>
      <c r="P85" s="30"/>
      <c r="Q85" s="30"/>
      <c r="R85" s="30"/>
      <c r="S85" s="30"/>
      <c r="T85" s="30"/>
      <c r="U85" s="29"/>
      <c r="V85" s="130"/>
      <c r="W85" s="156"/>
      <c r="X85" s="156"/>
      <c r="Y85" s="156"/>
      <c r="Z85" s="156"/>
      <c r="AA85" s="156"/>
      <c r="AB85" s="156"/>
      <c r="AC85" s="156"/>
      <c r="AD85" s="156"/>
      <c r="AE85" s="156"/>
      <c r="AF85" s="156"/>
      <c r="AG85" s="156"/>
      <c r="AH85" s="156"/>
      <c r="AI85" s="156"/>
      <c r="AJ85" s="156"/>
      <c r="AK85" s="156"/>
      <c r="AO85" s="408"/>
    </row>
    <row r="86" spans="1:43" ht="20.149999999999999" customHeight="1">
      <c r="A86" s="156"/>
      <c r="B86" s="29"/>
      <c r="C86" s="29"/>
      <c r="D86" s="29"/>
      <c r="E86" s="29"/>
      <c r="F86" s="29"/>
      <c r="G86" s="29"/>
      <c r="H86" s="29"/>
      <c r="I86" s="29"/>
      <c r="J86" s="29"/>
      <c r="K86" s="125"/>
      <c r="L86" s="123"/>
      <c r="M86" s="30"/>
      <c r="O86" s="30"/>
      <c r="P86" s="30"/>
      <c r="Q86" s="30"/>
      <c r="R86" s="30"/>
      <c r="S86" s="30"/>
      <c r="T86" s="30"/>
      <c r="U86" s="29"/>
      <c r="V86" s="130"/>
      <c r="W86" s="156"/>
      <c r="X86" s="156"/>
      <c r="Y86" s="156"/>
      <c r="Z86" s="156"/>
      <c r="AA86" s="156"/>
      <c r="AB86" s="156"/>
      <c r="AC86" s="156"/>
      <c r="AD86" s="156"/>
      <c r="AE86" s="156"/>
      <c r="AF86" s="156"/>
      <c r="AG86" s="156"/>
      <c r="AH86" s="156"/>
      <c r="AI86" s="156"/>
      <c r="AJ86" s="156"/>
      <c r="AK86" s="156"/>
      <c r="AO86" s="408"/>
    </row>
    <row r="87" spans="1:43" ht="22" customHeight="1">
      <c r="A87" s="156"/>
      <c r="B87" s="939" t="s">
        <v>485</v>
      </c>
      <c r="C87" s="940"/>
      <c r="D87" s="940"/>
      <c r="E87" s="940"/>
      <c r="F87" s="940"/>
      <c r="G87" s="940"/>
      <c r="H87" s="940"/>
      <c r="I87" s="940"/>
      <c r="J87" s="940"/>
      <c r="K87" s="1227" t="str">
        <f>IF(基本入力!E73="","",基本入力!E73)</f>
        <v/>
      </c>
      <c r="L87" s="1228"/>
      <c r="M87" s="1228"/>
      <c r="N87" s="1228"/>
      <c r="O87" s="1228"/>
      <c r="P87" s="1229"/>
      <c r="Q87" s="30"/>
      <c r="R87" s="30"/>
      <c r="S87" s="30"/>
      <c r="T87" s="30"/>
      <c r="U87" s="30"/>
      <c r="V87" s="29"/>
      <c r="W87" s="470" t="s">
        <v>324</v>
      </c>
      <c r="X87" s="156" t="s">
        <v>347</v>
      </c>
      <c r="Y87" s="156"/>
      <c r="Z87" s="156"/>
      <c r="AA87" s="156"/>
      <c r="AB87" s="156"/>
      <c r="AC87" s="156"/>
      <c r="AD87" s="156"/>
      <c r="AE87" s="156"/>
      <c r="AF87" s="156"/>
      <c r="AG87" s="156"/>
      <c r="AH87" s="156"/>
      <c r="AI87" s="156"/>
      <c r="AJ87" s="156"/>
      <c r="AK87" s="156"/>
      <c r="AO87" s="408"/>
    </row>
    <row r="88" spans="1:43" ht="22" customHeight="1">
      <c r="A88" s="156"/>
      <c r="B88" s="29"/>
      <c r="C88" s="29"/>
      <c r="D88" s="29"/>
      <c r="E88" s="29"/>
      <c r="F88" s="29"/>
      <c r="G88" s="29"/>
      <c r="H88" s="29"/>
      <c r="I88" s="29"/>
      <c r="J88" s="29"/>
      <c r="K88" s="29"/>
      <c r="L88" s="29"/>
      <c r="M88" s="30"/>
      <c r="N88" s="30"/>
      <c r="O88" s="30"/>
      <c r="P88" s="30"/>
      <c r="Q88" s="30"/>
      <c r="R88" s="30"/>
      <c r="S88" s="30"/>
      <c r="T88" s="30"/>
      <c r="U88" s="30"/>
      <c r="V88" s="29"/>
      <c r="W88" s="156"/>
      <c r="X88" s="156"/>
      <c r="Y88" s="156"/>
      <c r="Z88" s="156"/>
      <c r="AA88" s="156"/>
      <c r="AB88" s="156"/>
      <c r="AC88" s="156"/>
      <c r="AD88" s="156"/>
      <c r="AE88" s="156"/>
      <c r="AF88" s="156"/>
      <c r="AG88" s="156"/>
      <c r="AH88" s="156"/>
      <c r="AI88" s="156"/>
      <c r="AJ88" s="156"/>
      <c r="AK88" s="156"/>
      <c r="AO88" s="408"/>
    </row>
    <row r="89" spans="1:43" ht="20.149999999999999" customHeight="1">
      <c r="A89" s="156"/>
      <c r="B89" s="276" t="s">
        <v>139</v>
      </c>
      <c r="C89" s="29"/>
      <c r="D89" s="29"/>
      <c r="E89" s="29"/>
      <c r="F89" s="29"/>
      <c r="G89" s="29"/>
      <c r="H89" s="29"/>
      <c r="I89" s="29"/>
      <c r="J89" s="29"/>
      <c r="K89" s="125"/>
      <c r="L89" s="123"/>
      <c r="M89" s="30"/>
      <c r="N89" s="30"/>
      <c r="O89" s="30"/>
      <c r="P89" s="30"/>
      <c r="Q89" s="30"/>
      <c r="R89" s="30"/>
      <c r="S89" s="30"/>
      <c r="T89" s="30"/>
      <c r="U89" s="29"/>
      <c r="V89" s="130"/>
      <c r="W89" s="156"/>
      <c r="X89" s="156"/>
      <c r="Y89" s="156"/>
      <c r="Z89" s="156"/>
      <c r="AA89" s="156"/>
      <c r="AB89" s="156"/>
      <c r="AC89" s="156"/>
      <c r="AD89" s="156"/>
      <c r="AE89" s="156"/>
      <c r="AF89" s="156"/>
      <c r="AG89" s="156"/>
      <c r="AH89" s="156"/>
      <c r="AI89" s="156"/>
      <c r="AJ89" s="156"/>
      <c r="AK89" s="156"/>
      <c r="AO89" s="408"/>
    </row>
    <row r="90" spans="1:43" ht="20.149999999999999" customHeight="1">
      <c r="A90" s="156"/>
      <c r="B90" s="29" t="s">
        <v>346</v>
      </c>
      <c r="C90" s="30"/>
      <c r="D90" s="30"/>
      <c r="E90" s="30"/>
      <c r="F90" s="30"/>
      <c r="G90" s="30"/>
      <c r="H90" s="30"/>
      <c r="I90" s="30"/>
      <c r="J90" s="30"/>
      <c r="K90" s="30"/>
      <c r="L90" s="30"/>
      <c r="M90" s="30"/>
      <c r="N90" s="30"/>
      <c r="O90" s="30"/>
      <c r="P90" s="30"/>
      <c r="Q90" s="30"/>
      <c r="R90" s="30"/>
      <c r="S90" s="30"/>
      <c r="T90" s="30"/>
      <c r="U90" s="30"/>
      <c r="V90" s="29"/>
      <c r="W90" s="156"/>
      <c r="X90" s="156"/>
      <c r="Y90" s="156"/>
      <c r="Z90" s="156"/>
      <c r="AA90" s="156"/>
      <c r="AB90" s="156"/>
      <c r="AC90" s="156"/>
      <c r="AD90" s="156"/>
      <c r="AE90" s="156"/>
      <c r="AF90" s="156"/>
      <c r="AG90" s="156"/>
      <c r="AH90" s="156"/>
      <c r="AI90" s="156"/>
      <c r="AJ90" s="156"/>
      <c r="AK90" s="156"/>
      <c r="AO90" s="408"/>
    </row>
    <row r="91" spans="1:43" ht="22" customHeight="1">
      <c r="A91" s="156"/>
      <c r="B91" s="649" t="s">
        <v>108</v>
      </c>
      <c r="C91" s="650"/>
      <c r="D91" s="650"/>
      <c r="E91" s="650"/>
      <c r="F91" s="650"/>
      <c r="G91" s="650"/>
      <c r="H91" s="650"/>
      <c r="I91" s="650"/>
      <c r="J91" s="656"/>
      <c r="K91" s="957" t="s">
        <v>97</v>
      </c>
      <c r="L91" s="957"/>
      <c r="M91" s="957"/>
      <c r="N91" s="957"/>
      <c r="O91" s="957"/>
      <c r="P91" s="957"/>
      <c r="Q91" s="957" t="s">
        <v>98</v>
      </c>
      <c r="R91" s="957"/>
      <c r="S91" s="957"/>
      <c r="T91" s="957"/>
      <c r="U91" s="957"/>
      <c r="V91" s="957"/>
      <c r="W91" s="1234" t="s">
        <v>324</v>
      </c>
      <c r="X91" s="289" t="s">
        <v>479</v>
      </c>
      <c r="Y91" s="289"/>
      <c r="Z91" s="156"/>
      <c r="AA91" s="156"/>
      <c r="AB91" s="156"/>
      <c r="AC91" s="156"/>
      <c r="AD91" s="156"/>
      <c r="AE91" s="156"/>
      <c r="AF91" s="156"/>
      <c r="AG91" s="156"/>
      <c r="AH91" s="156"/>
      <c r="AI91" s="156"/>
      <c r="AJ91" s="156"/>
      <c r="AK91" s="156"/>
      <c r="AO91" s="408"/>
    </row>
    <row r="92" spans="1:43" ht="22" customHeight="1">
      <c r="A92" s="156"/>
      <c r="B92" s="1226" t="str">
        <f>IF(基準算定表!B92="","",基準算定表!B92)</f>
        <v/>
      </c>
      <c r="C92" s="1226"/>
      <c r="D92" s="1226"/>
      <c r="E92" s="1226"/>
      <c r="F92" s="1226"/>
      <c r="G92" s="1226"/>
      <c r="H92" s="1226"/>
      <c r="I92" s="1226"/>
      <c r="J92" s="1226"/>
      <c r="K92" s="947"/>
      <c r="L92" s="947"/>
      <c r="M92" s="947"/>
      <c r="N92" s="947"/>
      <c r="O92" s="947"/>
      <c r="P92" s="947"/>
      <c r="Q92" s="1226" t="str">
        <f>IF(基準算定表!R92="","",基準算定表!R92)</f>
        <v/>
      </c>
      <c r="R92" s="1226"/>
      <c r="S92" s="1226"/>
      <c r="T92" s="1226"/>
      <c r="U92" s="1226"/>
      <c r="V92" s="1226"/>
      <c r="W92" s="1234"/>
      <c r="X92" s="156" t="str">
        <f>"計画書で用いた指標について、令和"&amp;H3&amp;"年度末の数量を記入してください。"</f>
        <v>計画書で用いた指標について、令和10年度末の数量を記入してください。</v>
      </c>
      <c r="Y92" s="156"/>
      <c r="Z92" s="156"/>
      <c r="AA92" s="156"/>
      <c r="AB92" s="156"/>
      <c r="AC92" s="156"/>
      <c r="AD92" s="156"/>
      <c r="AE92" s="156"/>
      <c r="AF92" s="156"/>
      <c r="AG92" s="156"/>
      <c r="AH92" s="156"/>
      <c r="AI92" s="156"/>
      <c r="AJ92" s="156"/>
      <c r="AK92" s="156"/>
      <c r="AO92" s="408"/>
    </row>
    <row r="93" spans="1:43" ht="22" customHeight="1">
      <c r="A93" s="156"/>
      <c r="B93" s="123"/>
      <c r="C93" s="123"/>
      <c r="D93" s="123"/>
      <c r="E93" s="123"/>
      <c r="F93" s="123"/>
      <c r="G93" s="123"/>
      <c r="H93" s="123"/>
      <c r="I93" s="123"/>
      <c r="J93" s="123"/>
      <c r="K93" s="123"/>
      <c r="L93" s="123"/>
      <c r="M93" s="123"/>
      <c r="N93" s="123"/>
      <c r="O93" s="123"/>
      <c r="P93" s="123"/>
      <c r="Q93" s="123"/>
      <c r="R93" s="123"/>
      <c r="S93" s="123"/>
      <c r="T93" s="123"/>
      <c r="U93" s="123"/>
      <c r="V93" s="123"/>
      <c r="W93" s="156"/>
      <c r="X93" s="156"/>
      <c r="Y93" s="417"/>
      <c r="Z93" s="417"/>
      <c r="AA93" s="417"/>
      <c r="AB93" s="417"/>
      <c r="AC93" s="417"/>
      <c r="AD93" s="417"/>
      <c r="AE93" s="417"/>
      <c r="AF93" s="417"/>
      <c r="AG93" s="417"/>
      <c r="AH93" s="417"/>
      <c r="AI93" s="417"/>
      <c r="AJ93" s="417"/>
      <c r="AK93" s="156"/>
      <c r="AL93" s="491"/>
      <c r="AM93" s="491"/>
      <c r="AN93" s="491"/>
      <c r="AO93" s="491"/>
      <c r="AP93" s="491"/>
      <c r="AQ93" s="418"/>
    </row>
    <row r="94" spans="1:43" ht="22" customHeight="1">
      <c r="A94" s="156"/>
      <c r="B94" s="29" t="s">
        <v>486</v>
      </c>
      <c r="C94" s="123"/>
      <c r="D94" s="123"/>
      <c r="E94" s="123"/>
      <c r="F94" s="123"/>
      <c r="G94" s="123"/>
      <c r="H94" s="123"/>
      <c r="I94" s="123"/>
      <c r="J94" s="123"/>
      <c r="K94" s="123"/>
      <c r="L94" s="123"/>
      <c r="M94" s="123"/>
      <c r="N94" s="123"/>
      <c r="O94" s="123"/>
      <c r="P94" s="123"/>
      <c r="Q94" s="123"/>
      <c r="R94" s="123"/>
      <c r="S94" s="123"/>
      <c r="T94" s="123"/>
      <c r="U94" s="123"/>
      <c r="V94" s="123"/>
      <c r="W94" s="156"/>
      <c r="X94" s="156"/>
      <c r="Y94" s="416"/>
      <c r="Z94" s="416"/>
      <c r="AA94" s="416"/>
      <c r="AB94" s="416"/>
      <c r="AC94" s="416"/>
      <c r="AD94" s="416"/>
      <c r="AE94" s="416"/>
      <c r="AF94" s="416"/>
      <c r="AG94" s="416"/>
      <c r="AH94" s="416"/>
      <c r="AI94" s="416"/>
      <c r="AJ94" s="416"/>
      <c r="AK94" s="416"/>
      <c r="AL94" s="491"/>
      <c r="AM94" s="491"/>
      <c r="AN94" s="491"/>
      <c r="AO94" s="491"/>
      <c r="AP94" s="491"/>
      <c r="AQ94" s="418"/>
    </row>
    <row r="95" spans="1:43" ht="30" customHeight="1">
      <c r="A95" s="156"/>
      <c r="B95" s="957" t="s">
        <v>362</v>
      </c>
      <c r="C95" s="957"/>
      <c r="D95" s="957"/>
      <c r="E95" s="957"/>
      <c r="F95" s="957"/>
      <c r="G95" s="957"/>
      <c r="H95" s="957" t="s">
        <v>363</v>
      </c>
      <c r="I95" s="957"/>
      <c r="J95" s="649" t="s">
        <v>364</v>
      </c>
      <c r="K95" s="650"/>
      <c r="L95" s="650"/>
      <c r="M95" s="650"/>
      <c r="N95" s="651" t="s">
        <v>515</v>
      </c>
      <c r="O95" s="652"/>
      <c r="P95" s="652"/>
      <c r="Q95" s="653"/>
      <c r="R95" s="958" t="s">
        <v>365</v>
      </c>
      <c r="S95" s="957"/>
      <c r="T95" s="957"/>
      <c r="U95" s="957"/>
      <c r="V95" s="957"/>
      <c r="W95" s="470"/>
      <c r="X95" s="497" t="str">
        <f>"令和"&amp;H3&amp;"年度において、環境価値（クレジット等）を活用した場合"</f>
        <v>令和10年度において、環境価値（クレジット等）を活用した場合</v>
      </c>
      <c r="Y95" s="416"/>
      <c r="Z95" s="416"/>
      <c r="AA95" s="416"/>
      <c r="AB95" s="416"/>
      <c r="AC95" s="416"/>
      <c r="AD95" s="416"/>
      <c r="AE95" s="416"/>
      <c r="AF95" s="416"/>
      <c r="AG95" s="416"/>
      <c r="AH95" s="416"/>
      <c r="AI95" s="416"/>
      <c r="AJ95" s="416"/>
      <c r="AK95" s="416"/>
      <c r="AL95" s="492"/>
      <c r="AM95" s="492"/>
      <c r="AN95" s="492"/>
      <c r="AO95" s="501" t="s">
        <v>491</v>
      </c>
      <c r="AP95" s="501" t="s">
        <v>409</v>
      </c>
      <c r="AQ95" s="418"/>
    </row>
    <row r="96" spans="1:43" ht="22" customHeight="1">
      <c r="A96" s="156"/>
      <c r="B96" s="990" t="s">
        <v>431</v>
      </c>
      <c r="C96" s="991"/>
      <c r="D96" s="965" t="s">
        <v>371</v>
      </c>
      <c r="E96" s="966"/>
      <c r="F96" s="966"/>
      <c r="G96" s="967"/>
      <c r="H96" s="941"/>
      <c r="I96" s="941"/>
      <c r="J96" s="934"/>
      <c r="K96" s="964"/>
      <c r="L96" s="964"/>
      <c r="M96" s="509" t="s">
        <v>492</v>
      </c>
      <c r="N96" s="647"/>
      <c r="O96" s="648"/>
      <c r="P96" s="648"/>
      <c r="Q96" s="514" t="s">
        <v>514</v>
      </c>
      <c r="R96" s="962" t="str">
        <f>IF(OR(J96="",N96=""),"",J96*N96/1000)</f>
        <v/>
      </c>
      <c r="S96" s="962"/>
      <c r="T96" s="963"/>
      <c r="U96" s="650" t="s">
        <v>513</v>
      </c>
      <c r="V96" s="656"/>
      <c r="W96" s="1233"/>
      <c r="X96" s="288" t="s">
        <v>480</v>
      </c>
      <c r="Y96" s="416"/>
      <c r="Z96" s="416"/>
      <c r="AA96" s="416"/>
      <c r="AB96" s="416"/>
      <c r="AC96" s="416"/>
      <c r="AD96" s="416"/>
      <c r="AE96" s="416"/>
      <c r="AF96" s="416"/>
      <c r="AG96" s="416"/>
      <c r="AH96" s="416"/>
      <c r="AI96" s="416"/>
      <c r="AJ96" s="416"/>
      <c r="AK96" s="416"/>
      <c r="AL96" s="492"/>
      <c r="AM96" s="492"/>
      <c r="AN96" s="493"/>
      <c r="AO96" s="505">
        <f>IF(J96="",0,J96/1000)</f>
        <v>0</v>
      </c>
      <c r="AP96" s="503" t="str">
        <f>IF(J96&lt;&gt;"",AO96*$K$43, "")</f>
        <v/>
      </c>
      <c r="AQ96" s="418"/>
    </row>
    <row r="97" spans="1:43" ht="22" customHeight="1">
      <c r="A97" s="156"/>
      <c r="B97" s="992"/>
      <c r="C97" s="993"/>
      <c r="D97" s="965" t="s">
        <v>420</v>
      </c>
      <c r="E97" s="966"/>
      <c r="F97" s="966"/>
      <c r="G97" s="967"/>
      <c r="H97" s="941"/>
      <c r="I97" s="941"/>
      <c r="J97" s="934"/>
      <c r="K97" s="964"/>
      <c r="L97" s="964"/>
      <c r="M97" s="510" t="s">
        <v>513</v>
      </c>
      <c r="N97" s="647"/>
      <c r="O97" s="648"/>
      <c r="P97" s="648"/>
      <c r="Q97" s="514" t="s">
        <v>514</v>
      </c>
      <c r="R97" s="1000" t="str">
        <f>IF(J97="","",J97)</f>
        <v/>
      </c>
      <c r="S97" s="1000"/>
      <c r="T97" s="1001"/>
      <c r="U97" s="650" t="s">
        <v>513</v>
      </c>
      <c r="V97" s="656"/>
      <c r="W97" s="1233"/>
      <c r="X97" s="416"/>
      <c r="Y97" s="416"/>
      <c r="Z97" s="416"/>
      <c r="AA97" s="416"/>
      <c r="AB97" s="416"/>
      <c r="AC97" s="416"/>
      <c r="AD97" s="416"/>
      <c r="AE97" s="416"/>
      <c r="AF97" s="416"/>
      <c r="AG97" s="416"/>
      <c r="AH97" s="416"/>
      <c r="AI97" s="416"/>
      <c r="AJ97" s="416"/>
      <c r="AK97" s="416"/>
      <c r="AL97" s="492"/>
      <c r="AM97" s="492"/>
      <c r="AN97" s="493"/>
      <c r="AO97" s="505">
        <f>IF(N97="",J97/0.411,J97/N97)</f>
        <v>0</v>
      </c>
      <c r="AP97" s="503" t="str">
        <f>IF(J97&lt;&gt;"",AO97*$K$43, "")</f>
        <v/>
      </c>
      <c r="AQ97" s="418"/>
    </row>
    <row r="98" spans="1:43" ht="22" customHeight="1">
      <c r="A98" s="156"/>
      <c r="B98" s="994"/>
      <c r="C98" s="995"/>
      <c r="D98" s="965" t="s">
        <v>373</v>
      </c>
      <c r="E98" s="966"/>
      <c r="F98" s="966"/>
      <c r="G98" s="967"/>
      <c r="H98" s="941"/>
      <c r="I98" s="941"/>
      <c r="J98" s="934"/>
      <c r="K98" s="964"/>
      <c r="L98" s="964"/>
      <c r="M98" s="509" t="s">
        <v>492</v>
      </c>
      <c r="N98" s="647"/>
      <c r="O98" s="648"/>
      <c r="P98" s="648"/>
      <c r="Q98" s="514" t="s">
        <v>514</v>
      </c>
      <c r="R98" s="962" t="str">
        <f>IF(OR(J98="",N98=""),"",J98*N98/1000)</f>
        <v/>
      </c>
      <c r="S98" s="962"/>
      <c r="T98" s="963"/>
      <c r="U98" s="650" t="s">
        <v>513</v>
      </c>
      <c r="V98" s="656"/>
      <c r="W98" s="1233"/>
      <c r="X98" s="416"/>
      <c r="Y98" s="416"/>
      <c r="Z98" s="416"/>
      <c r="AA98" s="416"/>
      <c r="AB98" s="416"/>
      <c r="AC98" s="416"/>
      <c r="AD98" s="416"/>
      <c r="AE98" s="416"/>
      <c r="AF98" s="416"/>
      <c r="AG98" s="416"/>
      <c r="AH98" s="416"/>
      <c r="AI98" s="416"/>
      <c r="AJ98" s="416"/>
      <c r="AK98" s="416"/>
      <c r="AL98" s="492"/>
      <c r="AM98" s="492"/>
      <c r="AN98" s="493"/>
      <c r="AO98" s="505">
        <f>IF(J98="",0,J98/1000)</f>
        <v>0</v>
      </c>
      <c r="AP98" s="503" t="str">
        <f>IF(J98&lt;&gt;"",AO98*$K$43, "")</f>
        <v/>
      </c>
      <c r="AQ98" s="418"/>
    </row>
    <row r="99" spans="1:43" ht="22" customHeight="1">
      <c r="A99" s="156"/>
      <c r="B99" s="990" t="s">
        <v>429</v>
      </c>
      <c r="C99" s="1015"/>
      <c r="D99" s="965" t="s">
        <v>374</v>
      </c>
      <c r="E99" s="966"/>
      <c r="F99" s="966"/>
      <c r="G99" s="967"/>
      <c r="H99" s="936"/>
      <c r="I99" s="937"/>
      <c r="J99" s="934"/>
      <c r="K99" s="964"/>
      <c r="L99" s="964"/>
      <c r="M99" s="509" t="str">
        <f>IF(D99="","",IF(OR(D99="非化石証書",D99="グリーン電力証書",D99="電気由来クレジット"),"kWh",IF(OR(D99="グリーン熱証書",D99="熱由来クレジット"),"GJ","t-CO2")))</f>
        <v>GJ</v>
      </c>
      <c r="N99" s="654">
        <v>6.54E-2</v>
      </c>
      <c r="O99" s="655"/>
      <c r="P99" s="655"/>
      <c r="Q99" s="525" t="s">
        <v>508</v>
      </c>
      <c r="R99" s="962" t="str">
        <f>IF(OR(J99="",N99=""),"",J99*N99)</f>
        <v/>
      </c>
      <c r="S99" s="962"/>
      <c r="T99" s="963"/>
      <c r="U99" s="650" t="s">
        <v>513</v>
      </c>
      <c r="V99" s="656"/>
      <c r="W99" s="1233"/>
      <c r="X99" s="416"/>
      <c r="Y99" s="416"/>
      <c r="Z99" s="416"/>
      <c r="AA99" s="416"/>
      <c r="AB99" s="416"/>
      <c r="AC99" s="416"/>
      <c r="AD99" s="416"/>
      <c r="AE99" s="416"/>
      <c r="AF99" s="416"/>
      <c r="AG99" s="416"/>
      <c r="AH99" s="416"/>
      <c r="AI99" s="416"/>
      <c r="AJ99" s="416"/>
      <c r="AK99" s="416"/>
      <c r="AL99" s="492"/>
      <c r="AM99" s="492"/>
      <c r="AN99" s="493"/>
      <c r="AO99" s="492"/>
      <c r="AP99" s="491"/>
      <c r="AQ99" s="418"/>
    </row>
    <row r="100" spans="1:43" ht="22" customHeight="1">
      <c r="A100" s="156"/>
      <c r="B100" s="654" t="s">
        <v>430</v>
      </c>
      <c r="C100" s="655"/>
      <c r="D100" s="997" t="s">
        <v>421</v>
      </c>
      <c r="E100" s="998"/>
      <c r="F100" s="998"/>
      <c r="G100" s="999"/>
      <c r="H100" s="941"/>
      <c r="I100" s="941"/>
      <c r="J100" s="934"/>
      <c r="K100" s="964"/>
      <c r="L100" s="964"/>
      <c r="M100" s="510" t="s">
        <v>513</v>
      </c>
      <c r="N100" s="970"/>
      <c r="O100" s="971"/>
      <c r="P100" s="971"/>
      <c r="Q100" s="972"/>
      <c r="R100" s="962" t="str">
        <f>IF(J100="","",J100)</f>
        <v/>
      </c>
      <c r="S100" s="962"/>
      <c r="T100" s="963"/>
      <c r="U100" s="650" t="s">
        <v>513</v>
      </c>
      <c r="V100" s="656"/>
      <c r="W100" s="1233"/>
      <c r="X100" s="416"/>
      <c r="Y100" s="416"/>
      <c r="Z100" s="416"/>
      <c r="AA100" s="416"/>
      <c r="AB100" s="416"/>
      <c r="AC100" s="416"/>
      <c r="AD100" s="416"/>
      <c r="AE100" s="416"/>
      <c r="AF100" s="416"/>
      <c r="AG100" s="416"/>
      <c r="AH100" s="416"/>
      <c r="AI100" s="416"/>
      <c r="AJ100" s="416"/>
      <c r="AK100" s="416"/>
      <c r="AL100" s="492"/>
      <c r="AM100" s="492"/>
      <c r="AN100" s="493"/>
      <c r="AO100" s="492"/>
      <c r="AP100" s="491"/>
      <c r="AQ100" s="418"/>
    </row>
    <row r="101" spans="1:43" ht="22" customHeight="1">
      <c r="A101" s="156"/>
      <c r="B101" s="123"/>
      <c r="C101" s="123"/>
      <c r="D101" s="123"/>
      <c r="E101" s="123"/>
      <c r="F101" s="123"/>
      <c r="G101" s="123"/>
      <c r="H101" s="123"/>
      <c r="I101" s="123"/>
      <c r="J101" s="123"/>
      <c r="K101" s="123"/>
      <c r="L101" s="123"/>
      <c r="M101" s="123"/>
      <c r="N101" s="123"/>
      <c r="O101" s="123"/>
      <c r="P101" s="123"/>
      <c r="Q101" s="123"/>
      <c r="R101" s="123"/>
      <c r="S101" s="123"/>
      <c r="T101" s="123"/>
      <c r="U101" s="123"/>
      <c r="V101" s="123"/>
      <c r="W101" s="156"/>
      <c r="X101" s="416"/>
      <c r="Y101" s="416"/>
      <c r="Z101" s="416"/>
      <c r="AA101" s="416"/>
      <c r="AB101" s="416"/>
      <c r="AC101" s="416"/>
      <c r="AD101" s="416"/>
      <c r="AE101" s="416"/>
      <c r="AF101" s="416"/>
      <c r="AG101" s="416"/>
      <c r="AH101" s="416"/>
      <c r="AI101" s="416"/>
      <c r="AJ101" s="416"/>
      <c r="AK101" s="416"/>
      <c r="AL101" s="492"/>
      <c r="AM101" s="492"/>
      <c r="AN101" s="492"/>
      <c r="AO101" s="492"/>
      <c r="AP101" s="491"/>
      <c r="AQ101" s="418"/>
    </row>
    <row r="102" spans="1:43" ht="30" customHeight="1">
      <c r="A102" s="156"/>
      <c r="B102" s="957" t="s">
        <v>366</v>
      </c>
      <c r="C102" s="957"/>
      <c r="D102" s="957"/>
      <c r="E102" s="957"/>
      <c r="F102" s="1016" t="s">
        <v>422</v>
      </c>
      <c r="G102" s="1017"/>
      <c r="H102" s="1017"/>
      <c r="I102" s="1017"/>
      <c r="J102" s="1017"/>
      <c r="K102" s="958" t="s">
        <v>367</v>
      </c>
      <c r="L102" s="957"/>
      <c r="M102" s="957"/>
      <c r="N102" s="957"/>
      <c r="O102" s="651" t="s">
        <v>493</v>
      </c>
      <c r="P102" s="650"/>
      <c r="Q102" s="656"/>
      <c r="R102" s="958" t="s">
        <v>365</v>
      </c>
      <c r="S102" s="957"/>
      <c r="T102" s="957"/>
      <c r="U102" s="957"/>
      <c r="V102" s="957"/>
      <c r="W102" s="470"/>
      <c r="X102" s="496"/>
      <c r="Y102" s="496"/>
      <c r="Z102" s="496"/>
      <c r="AA102" s="496"/>
      <c r="AB102" s="496"/>
      <c r="AC102" s="496"/>
      <c r="AD102" s="496"/>
      <c r="AE102" s="496"/>
      <c r="AF102" s="496"/>
      <c r="AG102" s="496"/>
      <c r="AH102" s="496"/>
      <c r="AI102" s="496"/>
      <c r="AJ102" s="496"/>
      <c r="AK102" s="416"/>
      <c r="AL102" s="492"/>
      <c r="AM102" s="492"/>
      <c r="AN102" s="492"/>
      <c r="AO102" s="492"/>
      <c r="AP102" s="491"/>
    </row>
    <row r="103" spans="1:43" ht="22" customHeight="1">
      <c r="A103" s="156"/>
      <c r="B103" s="649" t="s">
        <v>368</v>
      </c>
      <c r="C103" s="650"/>
      <c r="D103" s="650"/>
      <c r="E103" s="656"/>
      <c r="F103" s="936"/>
      <c r="G103" s="968"/>
      <c r="H103" s="968"/>
      <c r="I103" s="968"/>
      <c r="J103" s="937"/>
      <c r="K103" s="934"/>
      <c r="L103" s="964"/>
      <c r="M103" s="964"/>
      <c r="N103" s="511" t="s">
        <v>369</v>
      </c>
      <c r="O103" s="647"/>
      <c r="P103" s="648"/>
      <c r="Q103" s="514" t="s">
        <v>514</v>
      </c>
      <c r="R103" s="963" t="str">
        <f>IF(K103="","",K103*O103/1000)</f>
        <v/>
      </c>
      <c r="S103" s="969"/>
      <c r="T103" s="969"/>
      <c r="U103" s="650" t="s">
        <v>513</v>
      </c>
      <c r="V103" s="656"/>
      <c r="W103" s="470"/>
      <c r="X103" s="416"/>
      <c r="Y103" s="416"/>
      <c r="Z103" s="416"/>
      <c r="AA103" s="416"/>
      <c r="AB103" s="416"/>
      <c r="AC103" s="416"/>
      <c r="AD103" s="416"/>
      <c r="AE103" s="416"/>
      <c r="AF103" s="416"/>
      <c r="AG103" s="416"/>
      <c r="AH103" s="416"/>
      <c r="AI103" s="416"/>
      <c r="AJ103" s="416"/>
      <c r="AK103" s="416"/>
      <c r="AL103" s="492"/>
      <c r="AM103" s="492"/>
      <c r="AN103" s="492"/>
      <c r="AO103" s="492"/>
      <c r="AP103" s="491"/>
    </row>
    <row r="104" spans="1:43" ht="22" customHeight="1">
      <c r="A104" s="156"/>
      <c r="B104" s="512" t="s">
        <v>370</v>
      </c>
      <c r="C104" s="974"/>
      <c r="D104" s="974"/>
      <c r="E104" s="975"/>
      <c r="F104" s="936"/>
      <c r="G104" s="968"/>
      <c r="H104" s="968"/>
      <c r="I104" s="968"/>
      <c r="J104" s="937"/>
      <c r="K104" s="934"/>
      <c r="L104" s="964"/>
      <c r="M104" s="964"/>
      <c r="N104" s="511" t="s">
        <v>62</v>
      </c>
      <c r="O104" s="649" t="str">
        <f>IF(C104="","",IF(C104="（産業用蒸気）",0.0654,0.057))</f>
        <v/>
      </c>
      <c r="P104" s="650"/>
      <c r="Q104" s="525" t="s">
        <v>508</v>
      </c>
      <c r="R104" s="963" t="str">
        <f>IF(K104="","",K104*O104)</f>
        <v/>
      </c>
      <c r="S104" s="969"/>
      <c r="T104" s="969"/>
      <c r="U104" s="650" t="s">
        <v>513</v>
      </c>
      <c r="V104" s="656"/>
      <c r="W104" s="156"/>
      <c r="X104" s="416"/>
      <c r="Y104" s="416"/>
      <c r="Z104" s="416"/>
      <c r="AA104" s="416"/>
      <c r="AB104" s="416"/>
      <c r="AC104" s="416"/>
      <c r="AD104" s="416"/>
      <c r="AE104" s="416"/>
      <c r="AF104" s="416"/>
      <c r="AG104" s="416"/>
      <c r="AH104" s="416"/>
      <c r="AI104" s="416"/>
      <c r="AJ104" s="416"/>
      <c r="AK104" s="416"/>
      <c r="AL104" s="492"/>
      <c r="AM104" s="492"/>
      <c r="AN104" s="492"/>
      <c r="AO104" s="492"/>
      <c r="AP104" s="491"/>
    </row>
    <row r="105" spans="1:43" ht="22" customHeight="1">
      <c r="A105" s="156"/>
      <c r="B105" s="123"/>
      <c r="C105" s="123"/>
      <c r="D105" s="123"/>
      <c r="E105" s="123"/>
      <c r="F105" s="123"/>
      <c r="G105" s="123"/>
      <c r="H105" s="123"/>
      <c r="I105" s="123"/>
      <c r="J105" s="123"/>
      <c r="K105" s="123"/>
      <c r="L105" s="123"/>
      <c r="M105" s="123"/>
      <c r="N105" s="123"/>
      <c r="O105" s="123"/>
      <c r="P105" s="123"/>
      <c r="Q105" s="123"/>
      <c r="R105" s="123"/>
      <c r="S105" s="123"/>
      <c r="T105" s="123"/>
      <c r="U105" s="123"/>
      <c r="V105" s="123"/>
      <c r="W105" s="156"/>
      <c r="X105" s="458"/>
      <c r="Y105" s="290"/>
      <c r="Z105" s="467"/>
      <c r="AA105" s="467"/>
      <c r="AB105" s="467"/>
      <c r="AC105" s="467"/>
      <c r="AD105" s="467"/>
      <c r="AE105" s="467"/>
      <c r="AF105" s="467"/>
      <c r="AG105" s="467"/>
      <c r="AH105" s="467"/>
      <c r="AI105" s="467"/>
      <c r="AJ105" s="467"/>
      <c r="AK105" s="416"/>
      <c r="AL105" s="492"/>
      <c r="AM105" s="492"/>
      <c r="AN105" s="492"/>
      <c r="AO105" s="492"/>
      <c r="AP105" s="491"/>
    </row>
    <row r="106" spans="1:43" ht="22" customHeight="1">
      <c r="A106" s="156"/>
      <c r="B106" s="123"/>
      <c r="C106" s="123"/>
      <c r="D106" s="123"/>
      <c r="E106" s="123"/>
      <c r="F106" s="123"/>
      <c r="G106" s="123"/>
      <c r="H106" s="123"/>
      <c r="I106" s="123"/>
      <c r="J106" s="123"/>
      <c r="K106" s="123"/>
      <c r="L106" s="123"/>
      <c r="M106" s="123"/>
      <c r="N106" s="123"/>
      <c r="O106" s="123"/>
      <c r="P106" s="123"/>
      <c r="Q106" s="123"/>
      <c r="R106" s="123"/>
      <c r="S106" s="123"/>
      <c r="T106" s="123"/>
      <c r="U106" s="123"/>
      <c r="V106" s="123"/>
      <c r="W106" s="156"/>
      <c r="X106" s="467"/>
      <c r="Y106" s="467"/>
      <c r="Z106" s="467"/>
      <c r="AA106" s="467"/>
      <c r="AB106" s="467"/>
      <c r="AC106" s="467"/>
      <c r="AD106" s="467"/>
      <c r="AE106" s="467"/>
      <c r="AF106" s="467"/>
      <c r="AG106" s="467"/>
      <c r="AH106" s="467"/>
      <c r="AI106" s="467"/>
      <c r="AJ106" s="467"/>
      <c r="AK106" s="416"/>
      <c r="AL106" s="492"/>
      <c r="AM106" s="492"/>
      <c r="AN106" s="492"/>
      <c r="AO106" s="492"/>
      <c r="AP106" s="491"/>
    </row>
    <row r="107" spans="1:43">
      <c r="A107" s="156"/>
      <c r="B107" s="161"/>
      <c r="C107" s="161"/>
      <c r="D107" s="161"/>
      <c r="E107" s="161"/>
      <c r="F107" s="161"/>
      <c r="G107" s="161"/>
      <c r="H107" s="161"/>
      <c r="I107" s="161"/>
      <c r="J107" s="161"/>
      <c r="K107" s="161"/>
      <c r="L107" s="161"/>
      <c r="M107" s="161"/>
      <c r="N107" s="161"/>
      <c r="O107" s="161"/>
      <c r="P107" s="161"/>
      <c r="Q107" s="161"/>
      <c r="R107" s="161"/>
      <c r="S107" s="161"/>
      <c r="T107" s="161"/>
      <c r="U107" s="161"/>
      <c r="V107" s="161"/>
      <c r="W107" s="156"/>
      <c r="X107" s="156"/>
      <c r="Y107" s="156"/>
      <c r="Z107" s="156"/>
      <c r="AA107" s="156"/>
      <c r="AB107" s="156"/>
      <c r="AC107" s="156"/>
      <c r="AD107" s="156"/>
      <c r="AE107" s="156"/>
      <c r="AF107" s="156"/>
      <c r="AG107" s="156"/>
      <c r="AH107" s="156"/>
      <c r="AI107" s="156"/>
      <c r="AJ107" s="156"/>
      <c r="AK107" s="416"/>
      <c r="AL107" s="492"/>
      <c r="AM107" s="492"/>
      <c r="AN107" s="492"/>
      <c r="AO107" s="492"/>
      <c r="AP107" s="491"/>
    </row>
    <row r="108" spans="1:43">
      <c r="A108" s="156"/>
      <c r="B108" s="161"/>
      <c r="C108" s="161"/>
      <c r="D108" s="161"/>
      <c r="E108" s="161"/>
      <c r="F108" s="161"/>
      <c r="G108" s="161"/>
      <c r="H108" s="161"/>
      <c r="I108" s="161"/>
      <c r="J108" s="161"/>
      <c r="K108" s="161"/>
      <c r="L108" s="161"/>
      <c r="M108" s="161"/>
      <c r="N108" s="161"/>
      <c r="O108" s="161"/>
      <c r="P108" s="161"/>
      <c r="Q108" s="976" t="s">
        <v>403</v>
      </c>
      <c r="R108" s="976"/>
      <c r="S108" s="976"/>
      <c r="T108" s="976"/>
      <c r="U108" s="1232">
        <f>SUM(AP43:AP46)</f>
        <v>0</v>
      </c>
      <c r="V108" s="1232"/>
      <c r="W108" s="1232"/>
      <c r="X108" s="1232"/>
      <c r="Y108" s="161" t="s">
        <v>405</v>
      </c>
      <c r="Z108" s="156"/>
      <c r="AA108" s="156"/>
      <c r="AB108" s="156"/>
      <c r="AC108" s="156"/>
      <c r="AD108" s="156"/>
      <c r="AE108" s="156"/>
      <c r="AF108" s="156"/>
      <c r="AG108" s="156"/>
      <c r="AH108" s="156"/>
      <c r="AI108" s="156"/>
      <c r="AJ108" s="156"/>
      <c r="AK108" s="416"/>
      <c r="AL108" s="492"/>
      <c r="AM108" s="492"/>
      <c r="AN108" s="492"/>
      <c r="AO108" s="492"/>
      <c r="AP108" s="491"/>
    </row>
    <row r="109" spans="1:43">
      <c r="A109" s="156"/>
      <c r="B109" s="161"/>
      <c r="C109" s="161"/>
      <c r="D109" s="161"/>
      <c r="E109" s="161"/>
      <c r="F109" s="161"/>
      <c r="G109" s="161"/>
      <c r="H109" s="977" t="s">
        <v>372</v>
      </c>
      <c r="I109" s="977"/>
      <c r="J109" s="977"/>
      <c r="K109" s="978">
        <f>SUM(R96:T100)</f>
        <v>0</v>
      </c>
      <c r="L109" s="978"/>
      <c r="M109" s="978"/>
      <c r="N109" s="161"/>
      <c r="O109" s="161"/>
      <c r="P109" s="161"/>
      <c r="Q109" s="973" t="s">
        <v>404</v>
      </c>
      <c r="R109" s="973"/>
      <c r="S109" s="973"/>
      <c r="T109" s="973"/>
      <c r="U109" s="1232">
        <f>SUM(AP47:AP52)</f>
        <v>0</v>
      </c>
      <c r="V109" s="1232"/>
      <c r="W109" s="1232"/>
      <c r="X109" s="1232"/>
      <c r="Y109" s="161" t="s">
        <v>405</v>
      </c>
      <c r="Z109" s="156"/>
      <c r="AA109" s="156"/>
      <c r="AB109" s="156"/>
      <c r="AC109" s="156"/>
      <c r="AD109" s="156"/>
      <c r="AE109" s="156"/>
      <c r="AF109" s="156"/>
      <c r="AG109" s="156"/>
      <c r="AH109" s="156"/>
      <c r="AI109" s="156"/>
      <c r="AJ109" s="156"/>
      <c r="AK109" s="416"/>
      <c r="AL109" s="492"/>
      <c r="AM109" s="492"/>
      <c r="AN109" s="492"/>
      <c r="AO109" s="492"/>
      <c r="AP109" s="491"/>
    </row>
    <row r="110" spans="1:43">
      <c r="A110" s="156"/>
      <c r="B110" s="161"/>
      <c r="C110" s="161"/>
      <c r="D110" s="161"/>
      <c r="E110" s="161"/>
      <c r="F110" s="161"/>
      <c r="G110" s="161"/>
      <c r="H110" s="996" t="s">
        <v>412</v>
      </c>
      <c r="I110" s="996"/>
      <c r="J110" s="996"/>
      <c r="K110" s="978" t="str">
        <f>IF(AND(R103="",R104=""),"",IF(R103="",R104,IF(R104="",R103,R103+R104)))</f>
        <v/>
      </c>
      <c r="L110" s="978"/>
      <c r="M110" s="978"/>
      <c r="N110" s="161"/>
      <c r="O110" s="161"/>
      <c r="P110" s="161"/>
      <c r="Q110" s="976" t="s">
        <v>406</v>
      </c>
      <c r="R110" s="976"/>
      <c r="S110" s="976"/>
      <c r="T110" s="976"/>
      <c r="U110" s="1232">
        <f>SUM(AP96:AP98)</f>
        <v>0</v>
      </c>
      <c r="V110" s="1232"/>
      <c r="W110" s="1232"/>
      <c r="X110" s="1232"/>
      <c r="Y110" s="161" t="s">
        <v>405</v>
      </c>
      <c r="Z110" s="156"/>
      <c r="AA110" s="156"/>
      <c r="AB110" s="156"/>
      <c r="AC110" s="156"/>
      <c r="AD110" s="156"/>
      <c r="AE110" s="156"/>
      <c r="AF110" s="156"/>
      <c r="AG110" s="156"/>
      <c r="AH110" s="156"/>
      <c r="AI110" s="156"/>
      <c r="AJ110" s="156"/>
      <c r="AK110" s="416"/>
      <c r="AL110" s="492"/>
      <c r="AM110" s="492"/>
      <c r="AN110" s="492"/>
      <c r="AO110" s="492"/>
      <c r="AP110" s="491"/>
    </row>
    <row r="111" spans="1:43">
      <c r="A111" s="156"/>
      <c r="B111" s="161"/>
      <c r="C111" s="161"/>
      <c r="D111" s="161"/>
      <c r="E111" s="161"/>
      <c r="F111" s="161"/>
      <c r="G111" s="161"/>
      <c r="H111" s="396"/>
      <c r="I111" s="396"/>
      <c r="J111" s="396"/>
      <c r="K111" s="303"/>
      <c r="L111" s="303"/>
      <c r="M111" s="303"/>
      <c r="N111" s="161"/>
      <c r="O111" s="161"/>
      <c r="P111" s="161"/>
      <c r="Q111" s="161"/>
      <c r="R111" s="161"/>
      <c r="S111" s="161"/>
      <c r="T111" s="161"/>
      <c r="U111" s="161"/>
      <c r="V111" s="161"/>
      <c r="W111" s="156"/>
      <c r="X111" s="156"/>
      <c r="Y111" s="156"/>
      <c r="Z111" s="156"/>
      <c r="AA111" s="156"/>
      <c r="AB111" s="156"/>
      <c r="AC111" s="156"/>
      <c r="AD111" s="156"/>
      <c r="AE111" s="156"/>
      <c r="AF111" s="156"/>
      <c r="AG111" s="156"/>
      <c r="AH111" s="156"/>
      <c r="AI111" s="156"/>
      <c r="AJ111" s="156"/>
      <c r="AK111" s="416"/>
      <c r="AL111" s="492"/>
      <c r="AM111" s="492"/>
      <c r="AN111" s="492"/>
      <c r="AO111" s="492"/>
      <c r="AP111" s="491"/>
    </row>
    <row r="112" spans="1:43">
      <c r="A112" s="156"/>
      <c r="B112" s="161"/>
      <c r="C112" s="161"/>
      <c r="D112" s="161"/>
      <c r="E112" s="161"/>
      <c r="F112" s="161"/>
      <c r="G112" s="161"/>
      <c r="H112" s="161"/>
      <c r="I112" s="161"/>
      <c r="J112" s="161"/>
      <c r="K112" s="161"/>
      <c r="L112" s="161"/>
      <c r="M112" s="161"/>
      <c r="N112" s="161"/>
      <c r="O112" s="161"/>
      <c r="P112" s="161"/>
      <c r="Q112" s="161" t="s">
        <v>407</v>
      </c>
      <c r="R112" s="161"/>
      <c r="S112" s="161"/>
      <c r="T112" s="1231" t="str">
        <f>IF(N53="","",(U108+U109+U110)*100/AO53)</f>
        <v/>
      </c>
      <c r="U112" s="1231"/>
      <c r="V112" s="161" t="s">
        <v>411</v>
      </c>
      <c r="W112" s="156"/>
      <c r="X112" s="156"/>
      <c r="Y112" s="156"/>
      <c r="Z112" s="156"/>
      <c r="AA112" s="156"/>
      <c r="AB112" s="156"/>
      <c r="AC112" s="156"/>
      <c r="AD112" s="156"/>
      <c r="AE112" s="156"/>
      <c r="AF112" s="156"/>
      <c r="AG112" s="156"/>
      <c r="AH112" s="156"/>
      <c r="AI112" s="156"/>
      <c r="AJ112" s="156"/>
      <c r="AK112" s="416"/>
      <c r="AL112" s="492"/>
      <c r="AM112" s="492"/>
      <c r="AN112" s="492"/>
      <c r="AO112" s="492"/>
      <c r="AP112" s="491"/>
    </row>
    <row r="113" spans="1:42">
      <c r="A113" s="156"/>
      <c r="B113" s="199"/>
      <c r="C113" s="199"/>
      <c r="D113" s="199"/>
      <c r="E113" s="199"/>
      <c r="F113" s="199"/>
      <c r="G113" s="161"/>
      <c r="H113" s="988" t="s">
        <v>533</v>
      </c>
      <c r="I113" s="988"/>
      <c r="J113" s="988"/>
      <c r="K113" s="988"/>
      <c r="L113" s="973" t="str">
        <f>IF(N38="","",N38)</f>
        <v/>
      </c>
      <c r="M113" s="973"/>
      <c r="N113" s="161" t="s">
        <v>405</v>
      </c>
      <c r="O113" s="161"/>
      <c r="P113" s="161"/>
      <c r="Q113" s="161"/>
      <c r="R113" s="161"/>
      <c r="S113" s="161"/>
      <c r="T113" s="161"/>
      <c r="U113" s="161"/>
      <c r="V113" s="161"/>
      <c r="W113" s="156"/>
      <c r="X113" s="156"/>
      <c r="Y113" s="156"/>
      <c r="Z113" s="156"/>
      <c r="AA113" s="156"/>
      <c r="AB113" s="156"/>
      <c r="AC113" s="156"/>
      <c r="AD113" s="156"/>
      <c r="AE113" s="156"/>
      <c r="AF113" s="156"/>
      <c r="AG113" s="156"/>
      <c r="AH113" s="156"/>
      <c r="AI113" s="156"/>
      <c r="AJ113" s="156"/>
      <c r="AK113" s="416"/>
      <c r="AL113" s="492"/>
      <c r="AM113" s="492"/>
      <c r="AN113" s="492"/>
      <c r="AO113" s="492"/>
      <c r="AP113" s="491"/>
    </row>
    <row r="114" spans="1:42">
      <c r="A114" s="156"/>
      <c r="B114" s="138"/>
      <c r="C114" s="156"/>
      <c r="D114" s="156"/>
      <c r="E114" s="156"/>
      <c r="F114" s="156"/>
      <c r="G114" s="199"/>
      <c r="H114" s="199"/>
      <c r="I114" s="199"/>
      <c r="J114" s="199"/>
      <c r="K114" s="199"/>
      <c r="L114" s="996" t="str">
        <f>IF(T38="","",T38)</f>
        <v/>
      </c>
      <c r="M114" s="996"/>
      <c r="N114" s="161" t="s">
        <v>402</v>
      </c>
      <c r="O114" s="161"/>
      <c r="P114" s="161"/>
      <c r="Q114" s="161"/>
      <c r="R114" s="161"/>
      <c r="S114" s="161"/>
      <c r="T114" s="161"/>
      <c r="U114" s="161"/>
      <c r="V114" s="161"/>
      <c r="W114" s="156"/>
      <c r="X114" s="156"/>
      <c r="Y114" s="156"/>
      <c r="Z114" s="156"/>
      <c r="AA114" s="156"/>
      <c r="AB114" s="156"/>
      <c r="AC114" s="156"/>
      <c r="AD114" s="156"/>
      <c r="AE114" s="156"/>
      <c r="AF114" s="156"/>
      <c r="AG114" s="156"/>
      <c r="AH114" s="156"/>
      <c r="AI114" s="156"/>
      <c r="AJ114" s="156"/>
      <c r="AK114" s="416"/>
      <c r="AL114" s="492"/>
      <c r="AM114" s="492"/>
      <c r="AN114" s="492"/>
      <c r="AO114" s="492"/>
      <c r="AP114" s="491"/>
    </row>
    <row r="115" spans="1:42">
      <c r="A115" s="156"/>
      <c r="B115" s="196" t="s">
        <v>375</v>
      </c>
      <c r="C115" s="200"/>
      <c r="D115" s="200"/>
      <c r="E115" s="200"/>
      <c r="F115" s="201"/>
      <c r="G115" s="156"/>
      <c r="H115" s="156"/>
      <c r="I115" s="156"/>
      <c r="J115" s="156"/>
      <c r="K115" s="156"/>
      <c r="L115" s="156"/>
      <c r="M115" s="156"/>
      <c r="N115" s="199"/>
      <c r="O115" s="199"/>
      <c r="P115" s="199"/>
      <c r="Q115" s="199"/>
      <c r="R115" s="199"/>
      <c r="S115" s="199"/>
      <c r="T115" s="199"/>
      <c r="U115" s="199"/>
      <c r="V115" s="199"/>
      <c r="W115" s="156"/>
      <c r="X115" s="156"/>
      <c r="Y115" s="156"/>
      <c r="Z115" s="156"/>
      <c r="AA115" s="156"/>
      <c r="AB115" s="156"/>
      <c r="AC115" s="156"/>
      <c r="AD115" s="156"/>
      <c r="AE115" s="156"/>
      <c r="AF115" s="156"/>
      <c r="AG115" s="156"/>
      <c r="AH115" s="156"/>
      <c r="AI115" s="156"/>
      <c r="AJ115" s="156"/>
      <c r="AK115" s="416"/>
      <c r="AL115" s="492"/>
      <c r="AM115" s="492"/>
      <c r="AN115" s="492"/>
      <c r="AO115" s="492"/>
      <c r="AP115" s="491"/>
    </row>
    <row r="116" spans="1:42">
      <c r="A116" s="156"/>
      <c r="B116" s="202" t="s">
        <v>376</v>
      </c>
      <c r="C116" s="200"/>
      <c r="D116" s="200"/>
      <c r="E116" s="200"/>
      <c r="F116" s="201"/>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c r="AE116" s="156"/>
      <c r="AF116" s="156"/>
      <c r="AG116" s="156"/>
      <c r="AH116" s="156"/>
      <c r="AI116" s="156"/>
      <c r="AJ116" s="156"/>
      <c r="AK116" s="416"/>
      <c r="AL116" s="492"/>
      <c r="AM116" s="492"/>
      <c r="AN116" s="492"/>
      <c r="AO116" s="492"/>
      <c r="AP116" s="491"/>
    </row>
    <row r="117" spans="1:42">
      <c r="A117" s="156"/>
      <c r="B117" s="202" t="s">
        <v>377</v>
      </c>
      <c r="C117" s="200"/>
      <c r="D117" s="200"/>
      <c r="E117" s="200"/>
      <c r="F117" s="201"/>
      <c r="G117" s="156"/>
      <c r="H117" s="156"/>
      <c r="I117" s="156"/>
      <c r="J117" s="156"/>
      <c r="K117" s="156"/>
      <c r="L117" s="156"/>
      <c r="M117" s="156"/>
      <c r="N117" s="156"/>
      <c r="O117" s="156"/>
      <c r="P117" s="156"/>
      <c r="Q117" s="156"/>
      <c r="R117" s="156"/>
      <c r="S117" s="156"/>
      <c r="T117" s="156"/>
      <c r="U117" s="156"/>
      <c r="V117" s="156"/>
      <c r="W117" s="156"/>
      <c r="X117" s="156"/>
      <c r="Y117" s="156"/>
      <c r="Z117" s="156"/>
      <c r="AA117" s="156"/>
      <c r="AB117" s="156"/>
      <c r="AC117" s="156"/>
      <c r="AD117" s="156"/>
      <c r="AE117" s="156"/>
      <c r="AF117" s="156"/>
      <c r="AG117" s="156"/>
      <c r="AH117" s="156"/>
      <c r="AI117" s="156"/>
      <c r="AJ117" s="156"/>
      <c r="AK117" s="416"/>
      <c r="AL117" s="492"/>
      <c r="AM117" s="492"/>
      <c r="AN117" s="492"/>
      <c r="AO117" s="492"/>
      <c r="AP117" s="491"/>
    </row>
    <row r="118" spans="1:42">
      <c r="B118" s="130"/>
      <c r="C118" s="130"/>
      <c r="D118" s="130"/>
      <c r="E118" s="130"/>
      <c r="F118" s="130"/>
      <c r="AK118" s="492"/>
      <c r="AL118" s="492"/>
      <c r="AM118" s="492"/>
      <c r="AN118" s="492"/>
      <c r="AO118" s="492"/>
      <c r="AP118" s="491"/>
    </row>
    <row r="123" spans="1:42">
      <c r="B123" s="121"/>
      <c r="C123" s="121"/>
    </row>
  </sheetData>
  <sheetProtection password="CF32" sheet="1" formatCells="0" selectLockedCells="1"/>
  <customSheetViews>
    <customSheetView guid="{EF37224A-BEAD-47A8-87A2-E8BBC3DBEF06}" showPageBreaks="1" fitToPage="1" printArea="1" view="pageBreakPreview">
      <selection activeCell="AH40" sqref="AH40"/>
      <pageMargins left="0.39370078740157483" right="0.35433070866141736" top="0.31496062992125984" bottom="0.23622047244094491" header="0.31496062992125984" footer="0.19685039370078741"/>
      <pageSetup paperSize="9" orientation="portrait" blackAndWhite="1" r:id="rId1"/>
      <extLst>
        <ext xmlns:xlsdti="http://schemas.microsoft.com/office/spreadsheetml/2023/showDataTypeIcons" uri="{a3c15fd4-4149-4032-8f15-062bd4999b60}">
          <xlsdti:showDataTypeIconsCustomSheetView visible="0"/>
        </ext>
      </extLst>
    </customSheetView>
  </customSheetViews>
  <mergeCells count="451">
    <mergeCell ref="Q29:S29"/>
    <mergeCell ref="U108:X108"/>
    <mergeCell ref="D96:G96"/>
    <mergeCell ref="D97:G97"/>
    <mergeCell ref="D98:G98"/>
    <mergeCell ref="B99:C99"/>
    <mergeCell ref="T32:V32"/>
    <mergeCell ref="T36:V36"/>
    <mergeCell ref="Q52:R52"/>
    <mergeCell ref="U67:V67"/>
    <mergeCell ref="T27:V27"/>
    <mergeCell ref="D99:G99"/>
    <mergeCell ref="C32:G32"/>
    <mergeCell ref="H32:I32"/>
    <mergeCell ref="K32:L32"/>
    <mergeCell ref="N32:P32"/>
    <mergeCell ref="B29:M29"/>
    <mergeCell ref="N29:P29"/>
    <mergeCell ref="T29:V29"/>
    <mergeCell ref="T31:V31"/>
    <mergeCell ref="Q43:R43"/>
    <mergeCell ref="T43:V43"/>
    <mergeCell ref="U2:V2"/>
    <mergeCell ref="B3:G3"/>
    <mergeCell ref="B4:G6"/>
    <mergeCell ref="H4:J4"/>
    <mergeCell ref="K4:M4"/>
    <mergeCell ref="N4:P4"/>
    <mergeCell ref="Q4:S4"/>
    <mergeCell ref="T4:V4"/>
    <mergeCell ref="H5:J5"/>
    <mergeCell ref="K5:M5"/>
    <mergeCell ref="N5:P5"/>
    <mergeCell ref="R5:S5"/>
    <mergeCell ref="T5:V5"/>
    <mergeCell ref="H6:I6"/>
    <mergeCell ref="N6:P6"/>
    <mergeCell ref="T6:V6"/>
    <mergeCell ref="R6:S6"/>
    <mergeCell ref="B7:B28"/>
    <mergeCell ref="C7:G7"/>
    <mergeCell ref="H7:I7"/>
    <mergeCell ref="K7:L7"/>
    <mergeCell ref="N7:P7"/>
    <mergeCell ref="T7:V7"/>
    <mergeCell ref="C8:G8"/>
    <mergeCell ref="H8:I8"/>
    <mergeCell ref="K8:L8"/>
    <mergeCell ref="N8:P8"/>
    <mergeCell ref="T8:V8"/>
    <mergeCell ref="C9:G9"/>
    <mergeCell ref="H9:I9"/>
    <mergeCell ref="K9:L9"/>
    <mergeCell ref="N9:P9"/>
    <mergeCell ref="T9:V9"/>
    <mergeCell ref="C10:G10"/>
    <mergeCell ref="H10:I10"/>
    <mergeCell ref="K10:L10"/>
    <mergeCell ref="N10:P10"/>
    <mergeCell ref="T10:V10"/>
    <mergeCell ref="C11:G11"/>
    <mergeCell ref="H11:I11"/>
    <mergeCell ref="K11:L11"/>
    <mergeCell ref="N11:P11"/>
    <mergeCell ref="T11:V11"/>
    <mergeCell ref="C12:G12"/>
    <mergeCell ref="H12:I12"/>
    <mergeCell ref="K12:L12"/>
    <mergeCell ref="N12:P12"/>
    <mergeCell ref="T12:V12"/>
    <mergeCell ref="C13:G13"/>
    <mergeCell ref="H13:I13"/>
    <mergeCell ref="K13:L13"/>
    <mergeCell ref="N13:P13"/>
    <mergeCell ref="T13:V13"/>
    <mergeCell ref="C14:G14"/>
    <mergeCell ref="H14:I14"/>
    <mergeCell ref="K14:L14"/>
    <mergeCell ref="N14:P14"/>
    <mergeCell ref="T14:V14"/>
    <mergeCell ref="C15:G15"/>
    <mergeCell ref="H15:I15"/>
    <mergeCell ref="K15:L15"/>
    <mergeCell ref="N15:P15"/>
    <mergeCell ref="T15:V15"/>
    <mergeCell ref="C16:G16"/>
    <mergeCell ref="H16:I16"/>
    <mergeCell ref="K16:L16"/>
    <mergeCell ref="N16:P16"/>
    <mergeCell ref="T16:V16"/>
    <mergeCell ref="C17:G17"/>
    <mergeCell ref="H17:I17"/>
    <mergeCell ref="K17:L17"/>
    <mergeCell ref="N17:P17"/>
    <mergeCell ref="T17:V17"/>
    <mergeCell ref="C18:G18"/>
    <mergeCell ref="H18:I18"/>
    <mergeCell ref="K18:L18"/>
    <mergeCell ref="N18:P18"/>
    <mergeCell ref="T18:V18"/>
    <mergeCell ref="C19:G19"/>
    <mergeCell ref="H19:I19"/>
    <mergeCell ref="K19:L19"/>
    <mergeCell ref="N19:P19"/>
    <mergeCell ref="T19:V19"/>
    <mergeCell ref="C20:G20"/>
    <mergeCell ref="H20:I20"/>
    <mergeCell ref="K20:L20"/>
    <mergeCell ref="N20:P20"/>
    <mergeCell ref="T20:V20"/>
    <mergeCell ref="C21:G21"/>
    <mergeCell ref="H21:I21"/>
    <mergeCell ref="K21:L21"/>
    <mergeCell ref="N21:P21"/>
    <mergeCell ref="T21:V21"/>
    <mergeCell ref="C22:G22"/>
    <mergeCell ref="H22:I22"/>
    <mergeCell ref="K22:L22"/>
    <mergeCell ref="N22:P22"/>
    <mergeCell ref="T22:V22"/>
    <mergeCell ref="C23:G23"/>
    <mergeCell ref="H23:I23"/>
    <mergeCell ref="K23:L23"/>
    <mergeCell ref="N23:P23"/>
    <mergeCell ref="T23:V23"/>
    <mergeCell ref="T24:V24"/>
    <mergeCell ref="C25:G25"/>
    <mergeCell ref="H25:I25"/>
    <mergeCell ref="K25:L25"/>
    <mergeCell ref="N25:P25"/>
    <mergeCell ref="T25:V25"/>
    <mergeCell ref="N26:P26"/>
    <mergeCell ref="C24:G24"/>
    <mergeCell ref="H24:I24"/>
    <mergeCell ref="K24:L24"/>
    <mergeCell ref="N24:P24"/>
    <mergeCell ref="C26:D27"/>
    <mergeCell ref="E27:G27"/>
    <mergeCell ref="H27:I27"/>
    <mergeCell ref="K27:L27"/>
    <mergeCell ref="N27:P27"/>
    <mergeCell ref="T26:V26"/>
    <mergeCell ref="C28:D28"/>
    <mergeCell ref="E28:G28"/>
    <mergeCell ref="H28:I28"/>
    <mergeCell ref="K28:L28"/>
    <mergeCell ref="N28:P28"/>
    <mergeCell ref="T28:V28"/>
    <mergeCell ref="E26:G26"/>
    <mergeCell ref="H26:I26"/>
    <mergeCell ref="K26:L26"/>
    <mergeCell ref="B30:B37"/>
    <mergeCell ref="C30:G30"/>
    <mergeCell ref="H30:I30"/>
    <mergeCell ref="K30:L30"/>
    <mergeCell ref="N30:P30"/>
    <mergeCell ref="T30:V30"/>
    <mergeCell ref="C31:G31"/>
    <mergeCell ref="H31:I31"/>
    <mergeCell ref="K31:L31"/>
    <mergeCell ref="N31:P31"/>
    <mergeCell ref="C33:G33"/>
    <mergeCell ref="H33:I33"/>
    <mergeCell ref="K33:L33"/>
    <mergeCell ref="N33:P33"/>
    <mergeCell ref="T33:V33"/>
    <mergeCell ref="C34:G34"/>
    <mergeCell ref="H34:I34"/>
    <mergeCell ref="K34:L34"/>
    <mergeCell ref="N34:P34"/>
    <mergeCell ref="T34:V34"/>
    <mergeCell ref="C35:G35"/>
    <mergeCell ref="H35:I35"/>
    <mergeCell ref="K35:L35"/>
    <mergeCell ref="N35:P35"/>
    <mergeCell ref="T35:V35"/>
    <mergeCell ref="C36:D36"/>
    <mergeCell ref="E36:G36"/>
    <mergeCell ref="H36:I36"/>
    <mergeCell ref="K36:L36"/>
    <mergeCell ref="N36:P36"/>
    <mergeCell ref="C37:D37"/>
    <mergeCell ref="E37:G37"/>
    <mergeCell ref="H37:I37"/>
    <mergeCell ref="K37:L37"/>
    <mergeCell ref="N37:P37"/>
    <mergeCell ref="T37:V37"/>
    <mergeCell ref="B38:M38"/>
    <mergeCell ref="N38:P38"/>
    <mergeCell ref="Q38:S38"/>
    <mergeCell ref="T38:V38"/>
    <mergeCell ref="H40:J40"/>
    <mergeCell ref="K40:M40"/>
    <mergeCell ref="N40:P40"/>
    <mergeCell ref="Q40:S40"/>
    <mergeCell ref="T40:V40"/>
    <mergeCell ref="B40:G41"/>
    <mergeCell ref="H41:J41"/>
    <mergeCell ref="K41:M41"/>
    <mergeCell ref="N41:P41"/>
    <mergeCell ref="Q41:S41"/>
    <mergeCell ref="T41:V41"/>
    <mergeCell ref="H42:I42"/>
    <mergeCell ref="N42:P42"/>
    <mergeCell ref="T42:V42"/>
    <mergeCell ref="N47:P47"/>
    <mergeCell ref="Q47:R47"/>
    <mergeCell ref="T47:V47"/>
    <mergeCell ref="H43:I43"/>
    <mergeCell ref="K43:L43"/>
    <mergeCell ref="N43:P43"/>
    <mergeCell ref="H45:I45"/>
    <mergeCell ref="K45:L45"/>
    <mergeCell ref="H44:I44"/>
    <mergeCell ref="N44:P44"/>
    <mergeCell ref="H46:I46"/>
    <mergeCell ref="K46:L46"/>
    <mergeCell ref="N46:P46"/>
    <mergeCell ref="Q46:R46"/>
    <mergeCell ref="T46:V46"/>
    <mergeCell ref="Q44:R44"/>
    <mergeCell ref="T44:V44"/>
    <mergeCell ref="N45:P45"/>
    <mergeCell ref="Q45:R45"/>
    <mergeCell ref="T45:V45"/>
    <mergeCell ref="H51:I51"/>
    <mergeCell ref="K51:L51"/>
    <mergeCell ref="N51:P51"/>
    <mergeCell ref="Q51:R51"/>
    <mergeCell ref="C43:D43"/>
    <mergeCell ref="H48:I48"/>
    <mergeCell ref="K48:L48"/>
    <mergeCell ref="H47:I47"/>
    <mergeCell ref="K47:L47"/>
    <mergeCell ref="K44:L44"/>
    <mergeCell ref="N50:P50"/>
    <mergeCell ref="Q50:R50"/>
    <mergeCell ref="T50:V50"/>
    <mergeCell ref="N48:P48"/>
    <mergeCell ref="Q48:R48"/>
    <mergeCell ref="T48:V48"/>
    <mergeCell ref="N49:P49"/>
    <mergeCell ref="Q49:R49"/>
    <mergeCell ref="T49:V49"/>
    <mergeCell ref="H49:I49"/>
    <mergeCell ref="K49:L49"/>
    <mergeCell ref="Q54:R54"/>
    <mergeCell ref="T51:V51"/>
    <mergeCell ref="H52:I52"/>
    <mergeCell ref="K52:L52"/>
    <mergeCell ref="N52:P52"/>
    <mergeCell ref="H50:I50"/>
    <mergeCell ref="K50:L50"/>
    <mergeCell ref="K54:L54"/>
    <mergeCell ref="T52:V52"/>
    <mergeCell ref="Q55:R55"/>
    <mergeCell ref="B53:M53"/>
    <mergeCell ref="N53:P53"/>
    <mergeCell ref="Q53:S53"/>
    <mergeCell ref="T53:V53"/>
    <mergeCell ref="E54:G54"/>
    <mergeCell ref="H54:I54"/>
    <mergeCell ref="N54:P54"/>
    <mergeCell ref="D52:F52"/>
    <mergeCell ref="T54:V54"/>
    <mergeCell ref="T55:V55"/>
    <mergeCell ref="T56:V56"/>
    <mergeCell ref="U61:V61"/>
    <mergeCell ref="T59:V59"/>
    <mergeCell ref="Q61:S61"/>
    <mergeCell ref="T57:V57"/>
    <mergeCell ref="T58:V58"/>
    <mergeCell ref="Q57:R57"/>
    <mergeCell ref="Q58:R58"/>
    <mergeCell ref="E55:G55"/>
    <mergeCell ref="E56:G56"/>
    <mergeCell ref="N59:P59"/>
    <mergeCell ref="Q59:S59"/>
    <mergeCell ref="E57:G57"/>
    <mergeCell ref="K55:L55"/>
    <mergeCell ref="N55:P55"/>
    <mergeCell ref="N56:P56"/>
    <mergeCell ref="E58:G58"/>
    <mergeCell ref="H58:I58"/>
    <mergeCell ref="O61:P61"/>
    <mergeCell ref="H56:I56"/>
    <mergeCell ref="K56:L56"/>
    <mergeCell ref="N57:P57"/>
    <mergeCell ref="Q64:R64"/>
    <mergeCell ref="Q56:R56"/>
    <mergeCell ref="N58:P58"/>
    <mergeCell ref="K58:L58"/>
    <mergeCell ref="T64:V64"/>
    <mergeCell ref="B63:G63"/>
    <mergeCell ref="H63:I63"/>
    <mergeCell ref="H57:I57"/>
    <mergeCell ref="K57:L57"/>
    <mergeCell ref="K63:L63"/>
    <mergeCell ref="N63:P63"/>
    <mergeCell ref="Q63:R63"/>
    <mergeCell ref="B59:M59"/>
    <mergeCell ref="B61:M61"/>
    <mergeCell ref="O65:P65"/>
    <mergeCell ref="Q65:S65"/>
    <mergeCell ref="U65:V65"/>
    <mergeCell ref="B67:M67"/>
    <mergeCell ref="N67:T67"/>
    <mergeCell ref="T63:V63"/>
    <mergeCell ref="B64:G64"/>
    <mergeCell ref="H64:I64"/>
    <mergeCell ref="K64:L64"/>
    <mergeCell ref="N64:P64"/>
    <mergeCell ref="G78:H78"/>
    <mergeCell ref="L78:N78"/>
    <mergeCell ref="O78:P78"/>
    <mergeCell ref="B68:M68"/>
    <mergeCell ref="N68:T68"/>
    <mergeCell ref="U68:V68"/>
    <mergeCell ref="B70:V70"/>
    <mergeCell ref="G74:I74"/>
    <mergeCell ref="J74:M74"/>
    <mergeCell ref="G79:H79"/>
    <mergeCell ref="L79:N79"/>
    <mergeCell ref="O79:P79"/>
    <mergeCell ref="B80:D80"/>
    <mergeCell ref="E80:F80"/>
    <mergeCell ref="G80:H80"/>
    <mergeCell ref="L80:N80"/>
    <mergeCell ref="O80:P80"/>
    <mergeCell ref="B81:D81"/>
    <mergeCell ref="E81:F81"/>
    <mergeCell ref="G81:H81"/>
    <mergeCell ref="L81:N81"/>
    <mergeCell ref="O81:P81"/>
    <mergeCell ref="B82:D82"/>
    <mergeCell ref="E82:F82"/>
    <mergeCell ref="G82:H82"/>
    <mergeCell ref="B83:D83"/>
    <mergeCell ref="E83:F83"/>
    <mergeCell ref="G83:H83"/>
    <mergeCell ref="B84:D84"/>
    <mergeCell ref="E84:F84"/>
    <mergeCell ref="G84:H84"/>
    <mergeCell ref="W91:W92"/>
    <mergeCell ref="B92:J92"/>
    <mergeCell ref="K92:P92"/>
    <mergeCell ref="Q92:V92"/>
    <mergeCell ref="B95:G95"/>
    <mergeCell ref="H95:I95"/>
    <mergeCell ref="R95:V95"/>
    <mergeCell ref="B91:J91"/>
    <mergeCell ref="K91:P91"/>
    <mergeCell ref="U98:V98"/>
    <mergeCell ref="U99:V99"/>
    <mergeCell ref="R98:T98"/>
    <mergeCell ref="H96:I96"/>
    <mergeCell ref="J96:L96"/>
    <mergeCell ref="R96:T96"/>
    <mergeCell ref="H97:I97"/>
    <mergeCell ref="J97:L97"/>
    <mergeCell ref="R97:T97"/>
    <mergeCell ref="H98:I98"/>
    <mergeCell ref="J98:L98"/>
    <mergeCell ref="U100:V100"/>
    <mergeCell ref="W96:W100"/>
    <mergeCell ref="H99:I99"/>
    <mergeCell ref="J99:L99"/>
    <mergeCell ref="R99:T99"/>
    <mergeCell ref="J100:L100"/>
    <mergeCell ref="U97:V97"/>
    <mergeCell ref="R100:T100"/>
    <mergeCell ref="U96:V96"/>
    <mergeCell ref="B100:C100"/>
    <mergeCell ref="D100:G100"/>
    <mergeCell ref="U104:V104"/>
    <mergeCell ref="H100:I100"/>
    <mergeCell ref="U103:V103"/>
    <mergeCell ref="K102:N102"/>
    <mergeCell ref="O102:Q102"/>
    <mergeCell ref="R102:V102"/>
    <mergeCell ref="R104:T104"/>
    <mergeCell ref="N100:Q100"/>
    <mergeCell ref="R103:T103"/>
    <mergeCell ref="L114:M114"/>
    <mergeCell ref="Q108:T108"/>
    <mergeCell ref="H109:J109"/>
    <mergeCell ref="K109:M109"/>
    <mergeCell ref="Q109:T109"/>
    <mergeCell ref="T112:U112"/>
    <mergeCell ref="U109:X109"/>
    <mergeCell ref="U110:X110"/>
    <mergeCell ref="O103:P103"/>
    <mergeCell ref="Q110:T110"/>
    <mergeCell ref="C49:F49"/>
    <mergeCell ref="C50:F50"/>
    <mergeCell ref="C51:F51"/>
    <mergeCell ref="C56:D56"/>
    <mergeCell ref="C57:D57"/>
    <mergeCell ref="C58:D58"/>
    <mergeCell ref="B52:C52"/>
    <mergeCell ref="B103:E103"/>
    <mergeCell ref="F103:J103"/>
    <mergeCell ref="H113:K113"/>
    <mergeCell ref="L113:M113"/>
    <mergeCell ref="C104:E104"/>
    <mergeCell ref="F104:J104"/>
    <mergeCell ref="K104:M104"/>
    <mergeCell ref="B102:E102"/>
    <mergeCell ref="F102:J102"/>
    <mergeCell ref="H110:J110"/>
    <mergeCell ref="K110:M110"/>
    <mergeCell ref="K103:M103"/>
    <mergeCell ref="E43:F43"/>
    <mergeCell ref="E44:F44"/>
    <mergeCell ref="E45:F45"/>
    <mergeCell ref="E46:F46"/>
    <mergeCell ref="C47:F47"/>
    <mergeCell ref="C48:F48"/>
    <mergeCell ref="C46:D46"/>
    <mergeCell ref="C45:D45"/>
    <mergeCell ref="C44:D44"/>
    <mergeCell ref="X30:AJ37"/>
    <mergeCell ref="B42:B51"/>
    <mergeCell ref="C42:D42"/>
    <mergeCell ref="E42:F42"/>
    <mergeCell ref="B54:B58"/>
    <mergeCell ref="B96:C98"/>
    <mergeCell ref="B85:D85"/>
    <mergeCell ref="E85:F85"/>
    <mergeCell ref="B79:D79"/>
    <mergeCell ref="E79:F79"/>
    <mergeCell ref="N98:P98"/>
    <mergeCell ref="N99:P99"/>
    <mergeCell ref="O104:P104"/>
    <mergeCell ref="B65:M65"/>
    <mergeCell ref="H55:I55"/>
    <mergeCell ref="X74:AJ75"/>
    <mergeCell ref="X76:AJ76"/>
    <mergeCell ref="W74:W75"/>
    <mergeCell ref="B78:D78"/>
    <mergeCell ref="E78:F78"/>
    <mergeCell ref="C54:D54"/>
    <mergeCell ref="C55:D55"/>
    <mergeCell ref="J95:M95"/>
    <mergeCell ref="N95:Q95"/>
    <mergeCell ref="N96:P96"/>
    <mergeCell ref="N97:P97"/>
    <mergeCell ref="Q91:V91"/>
    <mergeCell ref="G85:H85"/>
    <mergeCell ref="B87:J87"/>
    <mergeCell ref="K87:P87"/>
  </mergeCells>
  <phoneticPr fontId="26"/>
  <conditionalFormatting sqref="K92:P92">
    <cfRule type="expression" dxfId="2" priority="21" stopIfTrue="1">
      <formula>K87="総排出量"</formula>
    </cfRule>
  </conditionalFormatting>
  <dataValidations count="2">
    <dataValidation imeMode="halfAlpha" allowBlank="1" showInputMessage="1" showErrorMessage="1" sqref="Q36:Q37" xr:uid="{A7643EBD-144F-4187-B3F3-63AE752BFA74}"/>
    <dataValidation type="list" allowBlank="1" showInputMessage="1" showErrorMessage="1" sqref="C104:E104" xr:uid="{F1D3A0C5-5DC9-4E0C-BB53-CF21446D371B}">
      <formula1>$B$115:$B$117</formula1>
    </dataValidation>
  </dataValidations>
  <pageMargins left="0.39370078740157483" right="0.35433070866141736" top="0.31496062992125984" bottom="0.23622047244094491" header="0.31496062992125984" footer="0.19685039370078741"/>
  <pageSetup paperSize="9" scale="94" orientation="portrait" blackAndWhite="1"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274E6-3B25-455D-80DB-3017D574D37D}">
  <sheetPr>
    <tabColor rgb="FF00B050"/>
    <pageSetUpPr fitToPage="1"/>
  </sheetPr>
  <dimension ref="A1:AK316"/>
  <sheetViews>
    <sheetView showGridLines="0" showOutlineSymbols="0" view="pageBreakPreview" zoomScaleNormal="100" zoomScaleSheetLayoutView="100" workbookViewId="0">
      <selection activeCell="B131" sqref="B131:D131"/>
    </sheetView>
  </sheetViews>
  <sheetFormatPr defaultColWidth="4.6328125" defaultRowHeight="14"/>
  <cols>
    <col min="1" max="1" width="4.6328125" style="223"/>
    <col min="2" max="21" width="4.6328125" style="223" customWidth="1"/>
    <col min="22" max="23" width="4.6328125" style="6"/>
    <col min="24" max="24" width="4.90625" style="6" customWidth="1"/>
    <col min="25" max="25" width="7.453125" style="6" bestFit="1" customWidth="1"/>
    <col min="26" max="37" width="4.6328125" style="6"/>
    <col min="38" max="42" width="4.6328125" style="223" customWidth="1"/>
    <col min="43" max="60" width="5.6328125" style="223" customWidth="1"/>
    <col min="61" max="16384" width="4.6328125" style="223"/>
  </cols>
  <sheetData>
    <row r="1" spans="1:37" ht="61" customHeight="1">
      <c r="A1" s="233"/>
      <c r="B1" s="1425" t="s">
        <v>477</v>
      </c>
      <c r="C1" s="1425"/>
      <c r="D1" s="1425"/>
      <c r="E1" s="1425"/>
      <c r="F1" s="1425"/>
      <c r="G1" s="1425"/>
      <c r="H1" s="1425"/>
      <c r="I1" s="1425"/>
      <c r="J1" s="1425"/>
      <c r="K1" s="1425"/>
      <c r="L1" s="1425"/>
      <c r="M1" s="1425"/>
      <c r="N1" s="1425"/>
      <c r="O1" s="1425"/>
      <c r="P1" s="1425"/>
      <c r="Q1" s="1425"/>
      <c r="R1" s="1425"/>
      <c r="S1" s="1425"/>
      <c r="T1" s="1425"/>
      <c r="U1" s="1425"/>
      <c r="V1" s="141"/>
      <c r="W1" s="138"/>
      <c r="X1" s="138"/>
      <c r="Y1" s="138"/>
      <c r="Z1" s="138"/>
      <c r="AA1" s="138"/>
      <c r="AB1" s="138"/>
      <c r="AC1" s="138"/>
      <c r="AD1" s="138"/>
      <c r="AE1" s="138"/>
      <c r="AF1" s="138"/>
      <c r="AG1" s="138"/>
      <c r="AH1" s="138"/>
      <c r="AI1" s="138"/>
      <c r="AJ1" s="138"/>
      <c r="AK1" s="138"/>
    </row>
    <row r="2" spans="1:37" ht="30" customHeight="1">
      <c r="A2" s="233"/>
      <c r="B2" s="223" t="s">
        <v>147</v>
      </c>
      <c r="V2" s="141"/>
      <c r="W2" s="138"/>
      <c r="X2" s="138"/>
      <c r="Y2" s="138"/>
      <c r="Z2" s="138"/>
      <c r="AA2" s="138"/>
      <c r="AB2" s="138"/>
      <c r="AC2" s="138"/>
      <c r="AD2" s="138"/>
      <c r="AE2" s="138"/>
      <c r="AF2" s="138"/>
      <c r="AG2" s="138"/>
      <c r="AH2" s="138"/>
      <c r="AI2" s="138"/>
      <c r="AJ2" s="138"/>
      <c r="AK2" s="138"/>
    </row>
    <row r="3" spans="1:37" ht="30" customHeight="1">
      <c r="A3" s="233"/>
      <c r="V3" s="141"/>
      <c r="W3" s="138"/>
      <c r="X3" s="138"/>
      <c r="Y3" s="138"/>
      <c r="Z3" s="138"/>
      <c r="AA3" s="138"/>
      <c r="AB3" s="138"/>
      <c r="AC3" s="138"/>
      <c r="AD3" s="138"/>
      <c r="AE3" s="138"/>
      <c r="AF3" s="138"/>
      <c r="AG3" s="138"/>
      <c r="AH3" s="138"/>
      <c r="AI3" s="138"/>
      <c r="AJ3" s="138"/>
      <c r="AK3" s="138"/>
    </row>
    <row r="4" spans="1:37" ht="35.15" customHeight="1">
      <c r="A4" s="233"/>
      <c r="B4" s="1268" t="s">
        <v>90</v>
      </c>
      <c r="C4" s="1268"/>
      <c r="D4" s="1268"/>
      <c r="E4" s="1268"/>
      <c r="F4" s="1268"/>
      <c r="G4" s="1268"/>
      <c r="H4" s="1268"/>
      <c r="I4" s="1268"/>
      <c r="J4" s="1268"/>
      <c r="K4" s="1268"/>
      <c r="L4" s="1268"/>
      <c r="M4" s="1268"/>
      <c r="N4" s="1268"/>
      <c r="O4" s="1268"/>
      <c r="P4" s="1268"/>
      <c r="Q4" s="1268"/>
      <c r="R4" s="1268"/>
      <c r="S4" s="1268"/>
      <c r="T4" s="1268"/>
      <c r="U4" s="1268"/>
      <c r="V4" s="141"/>
      <c r="W4" s="138"/>
      <c r="X4" s="138"/>
      <c r="Y4" s="138"/>
      <c r="Z4" s="138"/>
      <c r="AA4" s="138"/>
      <c r="AB4" s="138"/>
      <c r="AC4" s="138"/>
      <c r="AD4" s="138"/>
      <c r="AE4" s="138"/>
      <c r="AF4" s="138"/>
      <c r="AG4" s="138"/>
      <c r="AH4" s="138"/>
      <c r="AI4" s="138"/>
      <c r="AJ4" s="138"/>
      <c r="AK4" s="138"/>
    </row>
    <row r="5" spans="1:37" ht="35.15" customHeight="1">
      <c r="A5" s="233"/>
      <c r="B5" s="399"/>
      <c r="C5" s="399"/>
      <c r="D5" s="399"/>
      <c r="E5" s="399"/>
      <c r="F5" s="399"/>
      <c r="G5" s="399"/>
      <c r="H5" s="399"/>
      <c r="I5" s="399"/>
      <c r="J5" s="399"/>
      <c r="K5" s="399"/>
      <c r="L5" s="399"/>
      <c r="M5" s="399"/>
      <c r="N5" s="399"/>
      <c r="O5" s="399"/>
      <c r="P5" s="399"/>
      <c r="Q5" s="399"/>
      <c r="R5" s="399"/>
      <c r="S5" s="399"/>
      <c r="T5" s="399"/>
      <c r="U5" s="399"/>
      <c r="V5" s="141"/>
      <c r="W5" s="138"/>
      <c r="X5" s="138"/>
      <c r="Y5" s="138"/>
      <c r="Z5" s="138"/>
      <c r="AA5" s="138"/>
      <c r="AB5" s="138"/>
      <c r="AC5" s="138"/>
      <c r="AD5" s="138"/>
      <c r="AE5" s="138"/>
      <c r="AF5" s="138"/>
      <c r="AG5" s="138"/>
      <c r="AH5" s="138"/>
      <c r="AI5" s="138"/>
      <c r="AJ5" s="138"/>
      <c r="AK5" s="138"/>
    </row>
    <row r="6" spans="1:37" ht="35.15" customHeight="1">
      <c r="A6" s="233"/>
      <c r="B6" s="223" t="s">
        <v>87</v>
      </c>
      <c r="V6" s="141"/>
      <c r="W6" s="138"/>
      <c r="X6" s="138"/>
      <c r="Y6" s="138"/>
      <c r="Z6" s="138"/>
      <c r="AA6" s="138"/>
      <c r="AB6" s="138"/>
      <c r="AC6" s="138"/>
      <c r="AD6" s="138"/>
      <c r="AE6" s="138"/>
      <c r="AF6" s="138"/>
      <c r="AG6" s="138"/>
      <c r="AH6" s="138"/>
      <c r="AI6" s="138"/>
      <c r="AJ6" s="138"/>
      <c r="AK6" s="138"/>
    </row>
    <row r="7" spans="1:37" ht="35.15" customHeight="1">
      <c r="A7" s="233"/>
      <c r="B7" s="1245" t="s">
        <v>54</v>
      </c>
      <c r="C7" s="1269"/>
      <c r="D7" s="1269"/>
      <c r="E7" s="1269"/>
      <c r="F7" s="1269"/>
      <c r="G7" s="1270"/>
      <c r="H7" s="1246" t="str">
        <f>IF(基本入力!E33="","",基本入力!E33)</f>
        <v/>
      </c>
      <c r="I7" s="1249"/>
      <c r="J7" s="1249"/>
      <c r="K7" s="1249"/>
      <c r="L7" s="1249"/>
      <c r="M7" s="1249"/>
      <c r="N7" s="1249"/>
      <c r="O7" s="1249"/>
      <c r="P7" s="1249"/>
      <c r="Q7" s="1249"/>
      <c r="R7" s="1249"/>
      <c r="S7" s="1249"/>
      <c r="T7" s="1249"/>
      <c r="U7" s="1267"/>
      <c r="V7" s="291"/>
      <c r="W7" s="292"/>
      <c r="X7" s="292"/>
      <c r="Y7" s="292"/>
      <c r="Z7" s="292"/>
      <c r="AA7" s="292"/>
      <c r="AB7" s="292"/>
      <c r="AC7" s="292"/>
      <c r="AD7" s="292"/>
      <c r="AE7" s="292"/>
      <c r="AF7" s="292"/>
      <c r="AG7" s="292"/>
      <c r="AH7" s="292"/>
      <c r="AI7" s="292"/>
      <c r="AJ7" s="292"/>
      <c r="AK7" s="138"/>
    </row>
    <row r="8" spans="1:37" ht="35.15" customHeight="1">
      <c r="A8" s="233"/>
      <c r="B8" s="1245" t="s">
        <v>55</v>
      </c>
      <c r="C8" s="1269"/>
      <c r="D8" s="1269"/>
      <c r="E8" s="1269"/>
      <c r="F8" s="1269"/>
      <c r="G8" s="1270"/>
      <c r="H8" s="1246" t="str">
        <f>IF(基本入力!E31="","",基本入力!E31)</f>
        <v/>
      </c>
      <c r="I8" s="1247"/>
      <c r="J8" s="1247"/>
      <c r="K8" s="1247"/>
      <c r="L8" s="1247"/>
      <c r="M8" s="1247"/>
      <c r="N8" s="1247"/>
      <c r="O8" s="1247"/>
      <c r="P8" s="1247"/>
      <c r="Q8" s="1247"/>
      <c r="R8" s="1247"/>
      <c r="S8" s="1247"/>
      <c r="T8" s="1247"/>
      <c r="U8" s="1248"/>
      <c r="V8" s="291"/>
      <c r="W8" s="293"/>
      <c r="X8" s="292"/>
      <c r="Y8" s="292"/>
      <c r="Z8" s="292"/>
      <c r="AA8" s="292"/>
      <c r="AB8" s="292"/>
      <c r="AC8" s="292"/>
      <c r="AD8" s="292"/>
      <c r="AE8" s="292"/>
      <c r="AF8" s="292"/>
      <c r="AG8" s="292"/>
      <c r="AH8" s="292"/>
      <c r="AI8" s="292"/>
      <c r="AJ8" s="292"/>
      <c r="AK8" s="138"/>
    </row>
    <row r="9" spans="1:37" ht="35.15" customHeight="1">
      <c r="A9" s="233"/>
      <c r="B9" s="1245" t="s">
        <v>5</v>
      </c>
      <c r="C9" s="1099"/>
      <c r="D9" s="1099"/>
      <c r="E9" s="1099"/>
      <c r="F9" s="1099"/>
      <c r="G9" s="1100"/>
      <c r="H9" s="1246" t="str">
        <f>IF(基本入力!E46="","",基本入力!E46)</f>
        <v/>
      </c>
      <c r="I9" s="1247"/>
      <c r="J9" s="1247"/>
      <c r="K9" s="1247"/>
      <c r="L9" s="1247"/>
      <c r="M9" s="1247"/>
      <c r="N9" s="1247"/>
      <c r="O9" s="1247"/>
      <c r="P9" s="1247"/>
      <c r="Q9" s="1247"/>
      <c r="R9" s="1247"/>
      <c r="S9" s="1247"/>
      <c r="T9" s="1247"/>
      <c r="U9" s="1248"/>
      <c r="V9" s="291"/>
      <c r="W9" s="292"/>
      <c r="X9" s="292"/>
      <c r="Y9" s="292"/>
      <c r="Z9" s="292"/>
      <c r="AA9" s="292"/>
      <c r="AB9" s="292"/>
      <c r="AC9" s="292"/>
      <c r="AD9" s="292"/>
      <c r="AE9" s="292"/>
      <c r="AF9" s="292"/>
      <c r="AG9" s="292"/>
      <c r="AH9" s="292"/>
      <c r="AI9" s="292"/>
      <c r="AJ9" s="292"/>
      <c r="AK9" s="138"/>
    </row>
    <row r="10" spans="1:37" ht="35.15" customHeight="1">
      <c r="A10" s="233"/>
      <c r="B10" s="1245" t="s">
        <v>6</v>
      </c>
      <c r="C10" s="1099"/>
      <c r="D10" s="1099"/>
      <c r="E10" s="1099"/>
      <c r="F10" s="1099"/>
      <c r="G10" s="1100"/>
      <c r="H10" s="1246" t="str">
        <f>IF(基本入力!E43="","",基本入力!E43)</f>
        <v/>
      </c>
      <c r="I10" s="1247"/>
      <c r="J10" s="1247"/>
      <c r="K10" s="1247"/>
      <c r="L10" s="1247"/>
      <c r="M10" s="1247"/>
      <c r="N10" s="1247"/>
      <c r="O10" s="1247"/>
      <c r="P10" s="1247"/>
      <c r="Q10" s="1247"/>
      <c r="R10" s="1247"/>
      <c r="S10" s="1247"/>
      <c r="T10" s="1247"/>
      <c r="U10" s="1248"/>
      <c r="V10" s="291"/>
      <c r="W10" s="292"/>
      <c r="X10" s="1141"/>
      <c r="Y10" s="1141"/>
      <c r="Z10" s="292"/>
      <c r="AA10" s="292"/>
      <c r="AB10" s="292"/>
      <c r="AC10" s="292"/>
      <c r="AD10" s="292"/>
      <c r="AE10" s="292"/>
      <c r="AF10" s="292"/>
      <c r="AG10" s="292"/>
      <c r="AH10" s="292"/>
      <c r="AI10" s="292"/>
      <c r="AJ10" s="292"/>
      <c r="AK10" s="138"/>
    </row>
    <row r="11" spans="1:37" ht="35.15" customHeight="1">
      <c r="A11" s="233"/>
      <c r="B11" s="1245" t="s">
        <v>1</v>
      </c>
      <c r="C11" s="1099"/>
      <c r="D11" s="1099"/>
      <c r="E11" s="1099"/>
      <c r="F11" s="1099"/>
      <c r="G11" s="1100"/>
      <c r="H11" s="1246" t="str">
        <f>IF(基本入力!E48="","",基本入力!E48)</f>
        <v/>
      </c>
      <c r="I11" s="1247"/>
      <c r="J11" s="1247"/>
      <c r="K11" s="1247"/>
      <c r="L11" s="1247"/>
      <c r="M11" s="1247"/>
      <c r="N11" s="1247"/>
      <c r="O11" s="1247"/>
      <c r="P11" s="1247"/>
      <c r="Q11" s="1247"/>
      <c r="R11" s="1247"/>
      <c r="S11" s="1247"/>
      <c r="T11" s="1247"/>
      <c r="U11" s="1248"/>
      <c r="V11" s="291"/>
      <c r="W11" s="292"/>
      <c r="X11" s="292"/>
      <c r="Y11" s="292"/>
      <c r="Z11" s="292"/>
      <c r="AA11" s="292"/>
      <c r="AB11" s="292"/>
      <c r="AC11" s="292"/>
      <c r="AD11" s="292"/>
      <c r="AE11" s="292"/>
      <c r="AF11" s="292"/>
      <c r="AG11" s="292"/>
      <c r="AH11" s="292"/>
      <c r="AI11" s="292"/>
      <c r="AJ11" s="292"/>
      <c r="AK11" s="138"/>
    </row>
    <row r="12" spans="1:37" ht="35.15" customHeight="1">
      <c r="A12" s="233"/>
      <c r="B12" s="1245" t="s">
        <v>53</v>
      </c>
      <c r="C12" s="1294"/>
      <c r="D12" s="1294"/>
      <c r="E12" s="1294"/>
      <c r="F12" s="1294"/>
      <c r="G12" s="1295"/>
      <c r="H12" s="1246" t="str">
        <f>IF(基本入力!E50="","",基本入力!E50)</f>
        <v/>
      </c>
      <c r="I12" s="1247"/>
      <c r="J12" s="1247"/>
      <c r="K12" s="1247"/>
      <c r="L12" s="1247"/>
      <c r="M12" s="1247"/>
      <c r="N12" s="1247"/>
      <c r="O12" s="1247"/>
      <c r="P12" s="1247"/>
      <c r="Q12" s="1247"/>
      <c r="R12" s="1247"/>
      <c r="S12" s="1247"/>
      <c r="T12" s="1247"/>
      <c r="U12" s="1248"/>
      <c r="V12" s="291"/>
      <c r="W12" s="292"/>
      <c r="X12" s="292"/>
      <c r="Y12" s="292"/>
      <c r="Z12" s="292"/>
      <c r="AA12" s="292"/>
      <c r="AB12" s="292"/>
      <c r="AC12" s="292"/>
      <c r="AD12" s="292"/>
      <c r="AE12" s="292"/>
      <c r="AF12" s="292"/>
      <c r="AG12" s="292"/>
      <c r="AH12" s="292"/>
      <c r="AI12" s="292"/>
      <c r="AJ12" s="292"/>
      <c r="AK12" s="138"/>
    </row>
    <row r="13" spans="1:37" ht="35.15" customHeight="1">
      <c r="A13" s="233"/>
      <c r="B13" s="1245" t="s">
        <v>21</v>
      </c>
      <c r="C13" s="1099"/>
      <c r="D13" s="1099"/>
      <c r="E13" s="1099"/>
      <c r="F13" s="1099"/>
      <c r="G13" s="1100"/>
      <c r="H13" s="1246" t="str">
        <f>IF(基本入力!E52="","",基本入力!E52)</f>
        <v/>
      </c>
      <c r="I13" s="1247"/>
      <c r="J13" s="1247"/>
      <c r="K13" s="1247"/>
      <c r="L13" s="1247"/>
      <c r="M13" s="1247"/>
      <c r="N13" s="1247"/>
      <c r="O13" s="1247"/>
      <c r="P13" s="1247"/>
      <c r="Q13" s="1247"/>
      <c r="R13" s="1247"/>
      <c r="S13" s="1247"/>
      <c r="T13" s="1247"/>
      <c r="U13" s="1248"/>
      <c r="V13" s="291"/>
      <c r="W13" s="292"/>
      <c r="X13" s="292"/>
      <c r="Y13" s="292"/>
      <c r="Z13" s="292"/>
      <c r="AA13" s="292"/>
      <c r="AB13" s="292"/>
      <c r="AC13" s="292"/>
      <c r="AD13" s="292"/>
      <c r="AE13" s="292"/>
      <c r="AF13" s="292"/>
      <c r="AG13" s="292"/>
      <c r="AH13" s="292"/>
      <c r="AI13" s="292"/>
      <c r="AJ13" s="292"/>
      <c r="AK13" s="138"/>
    </row>
    <row r="14" spans="1:37" ht="35.15" customHeight="1">
      <c r="A14" s="233"/>
      <c r="B14" s="1245" t="s">
        <v>7</v>
      </c>
      <c r="C14" s="1099"/>
      <c r="D14" s="1099"/>
      <c r="E14" s="1099"/>
      <c r="F14" s="1099"/>
      <c r="G14" s="1100"/>
      <c r="H14" s="1246" t="str">
        <f>IF(基本入力!E54="","",基本入力!E54)</f>
        <v/>
      </c>
      <c r="I14" s="1247"/>
      <c r="J14" s="1247"/>
      <c r="K14" s="1247"/>
      <c r="L14" s="1247"/>
      <c r="M14" s="1247"/>
      <c r="N14" s="1247"/>
      <c r="O14" s="1247"/>
      <c r="P14" s="1247"/>
      <c r="Q14" s="1247"/>
      <c r="R14" s="1247"/>
      <c r="S14" s="1247"/>
      <c r="T14" s="1247"/>
      <c r="U14" s="1248"/>
      <c r="V14" s="291"/>
      <c r="W14" s="292"/>
      <c r="X14" s="292"/>
      <c r="Y14" s="292"/>
      <c r="Z14" s="292"/>
      <c r="AA14" s="292"/>
      <c r="AB14" s="292"/>
      <c r="AC14" s="292"/>
      <c r="AD14" s="292"/>
      <c r="AE14" s="292"/>
      <c r="AF14" s="292"/>
      <c r="AG14" s="292"/>
      <c r="AH14" s="292"/>
      <c r="AI14" s="292"/>
      <c r="AJ14" s="292"/>
      <c r="AK14" s="138"/>
    </row>
    <row r="15" spans="1:37" ht="35.15" customHeight="1">
      <c r="A15" s="233"/>
      <c r="B15" s="1245" t="s">
        <v>52</v>
      </c>
      <c r="C15" s="1099"/>
      <c r="D15" s="1099"/>
      <c r="E15" s="1099"/>
      <c r="F15" s="1099"/>
      <c r="G15" s="1100"/>
      <c r="H15" s="1280" t="str">
        <f>IF(計画書!H15="","",計画書!H15)</f>
        <v>令和8年4月1日</v>
      </c>
      <c r="I15" s="1279"/>
      <c r="J15" s="1279"/>
      <c r="K15" s="1279"/>
      <c r="L15" s="1279"/>
      <c r="M15" s="1279"/>
      <c r="N15" s="1279" t="s">
        <v>233</v>
      </c>
      <c r="O15" s="1279"/>
      <c r="P15" s="1278" t="str">
        <f>IF(計画書!P15="","",計画書!P15)</f>
        <v>令和11年3月31日</v>
      </c>
      <c r="Q15" s="1279"/>
      <c r="R15" s="1279"/>
      <c r="S15" s="1279"/>
      <c r="T15" s="1279"/>
      <c r="U15" s="1252"/>
      <c r="V15" s="291"/>
      <c r="W15" s="292"/>
      <c r="X15" s="292"/>
      <c r="Y15" s="292"/>
      <c r="Z15" s="292"/>
      <c r="AA15" s="292"/>
      <c r="AB15" s="292"/>
      <c r="AC15" s="292"/>
      <c r="AD15" s="292"/>
      <c r="AE15" s="292"/>
      <c r="AF15" s="292"/>
      <c r="AG15" s="292"/>
      <c r="AH15" s="292"/>
      <c r="AI15" s="292"/>
      <c r="AJ15" s="292"/>
      <c r="AK15" s="138"/>
    </row>
    <row r="16" spans="1:37" ht="35.15" customHeight="1">
      <c r="A16" s="233"/>
      <c r="B16" s="218"/>
      <c r="C16" s="235"/>
      <c r="D16" s="235"/>
      <c r="E16" s="235"/>
      <c r="F16" s="235"/>
      <c r="G16" s="235"/>
      <c r="H16" s="390"/>
      <c r="I16" s="235"/>
      <c r="J16" s="400"/>
      <c r="K16" s="400"/>
      <c r="L16" s="400"/>
      <c r="M16" s="390"/>
      <c r="N16" s="390"/>
      <c r="O16" s="390"/>
      <c r="P16" s="390"/>
      <c r="Q16" s="390"/>
      <c r="R16" s="390"/>
      <c r="S16" s="390"/>
      <c r="T16" s="390"/>
      <c r="U16" s="229"/>
      <c r="V16" s="291"/>
      <c r="W16" s="292"/>
      <c r="X16" s="292"/>
      <c r="Y16" s="292"/>
      <c r="Z16" s="292"/>
      <c r="AA16" s="292"/>
      <c r="AB16" s="292"/>
      <c r="AC16" s="292"/>
      <c r="AD16" s="292"/>
      <c r="AE16" s="292"/>
      <c r="AF16" s="292"/>
      <c r="AG16" s="292"/>
      <c r="AH16" s="292"/>
      <c r="AI16" s="292"/>
      <c r="AJ16" s="292"/>
      <c r="AK16" s="138"/>
    </row>
    <row r="17" spans="1:37" ht="35.15" customHeight="1">
      <c r="A17" s="233"/>
      <c r="B17" s="223" t="s">
        <v>91</v>
      </c>
      <c r="C17" s="237"/>
      <c r="D17" s="237"/>
      <c r="E17" s="237"/>
      <c r="F17" s="237"/>
      <c r="G17" s="237"/>
      <c r="H17" s="237"/>
      <c r="I17" s="237"/>
      <c r="J17" s="238"/>
      <c r="K17" s="238"/>
      <c r="L17" s="238"/>
      <c r="M17" s="238"/>
      <c r="N17" s="238"/>
      <c r="O17" s="238"/>
      <c r="P17" s="238"/>
      <c r="Q17" s="238"/>
      <c r="R17" s="238"/>
      <c r="S17" s="238"/>
      <c r="T17" s="238"/>
      <c r="U17" s="238"/>
      <c r="V17" s="291"/>
      <c r="W17" s="292"/>
      <c r="X17" s="292"/>
      <c r="Y17" s="292"/>
      <c r="Z17" s="292"/>
      <c r="AA17" s="292"/>
      <c r="AB17" s="292"/>
      <c r="AC17" s="292"/>
      <c r="AD17" s="292"/>
      <c r="AE17" s="292"/>
      <c r="AF17" s="292"/>
      <c r="AG17" s="292"/>
      <c r="AH17" s="292"/>
      <c r="AI17" s="292"/>
      <c r="AJ17" s="292"/>
      <c r="AK17" s="138"/>
    </row>
    <row r="18" spans="1:37" ht="35.15" customHeight="1">
      <c r="A18" s="233"/>
      <c r="B18" s="1277" t="s">
        <v>50</v>
      </c>
      <c r="C18" s="1099"/>
      <c r="D18" s="1099"/>
      <c r="E18" s="1099"/>
      <c r="F18" s="1099"/>
      <c r="G18" s="1100"/>
      <c r="H18" s="1280" t="str">
        <f>IF(基本入力!K120="","",基本入力!K120)</f>
        <v/>
      </c>
      <c r="I18" s="1278"/>
      <c r="J18" s="1278"/>
      <c r="K18" s="1278"/>
      <c r="L18" s="1278"/>
      <c r="M18" s="1278"/>
      <c r="N18" s="1279" t="s">
        <v>233</v>
      </c>
      <c r="O18" s="1279"/>
      <c r="P18" s="1278" t="str">
        <f>IF(基本入力!K124="","",基本入力!K124)</f>
        <v/>
      </c>
      <c r="Q18" s="1278"/>
      <c r="R18" s="1278"/>
      <c r="S18" s="1278"/>
      <c r="T18" s="1278"/>
      <c r="U18" s="1296"/>
      <c r="V18" s="291"/>
      <c r="W18" s="1029"/>
      <c r="X18" s="1029"/>
      <c r="Y18" s="1029"/>
      <c r="Z18" s="1029"/>
      <c r="AA18" s="1029"/>
      <c r="AB18" s="1029"/>
      <c r="AC18" s="1029"/>
      <c r="AD18" s="1029"/>
      <c r="AE18" s="1029"/>
      <c r="AF18" s="1029"/>
      <c r="AG18" s="1029"/>
      <c r="AH18" s="1029"/>
      <c r="AI18" s="1029"/>
      <c r="AJ18" s="1029"/>
      <c r="AK18" s="1029"/>
    </row>
    <row r="19" spans="1:37" ht="35.15" customHeight="1">
      <c r="A19" s="233"/>
      <c r="B19" s="1283" t="s">
        <v>51</v>
      </c>
      <c r="C19" s="1284"/>
      <c r="D19" s="1284"/>
      <c r="E19" s="1284"/>
      <c r="F19" s="1284"/>
      <c r="G19" s="1285"/>
      <c r="H19" s="397" t="str">
        <f>IF(OR(基本入力!E89="掲示・閲覧",基本入力!I89="掲示・閲覧",基本入力!M89="掲示・閲覧"),"○","")</f>
        <v/>
      </c>
      <c r="I19" s="1293" t="s">
        <v>113</v>
      </c>
      <c r="J19" s="1252"/>
      <c r="K19" s="1275" t="s">
        <v>118</v>
      </c>
      <c r="L19" s="1276"/>
      <c r="M19" s="1249" t="str">
        <f>IF(基本入力!E91="","",基本入力!E91)</f>
        <v/>
      </c>
      <c r="N19" s="1250"/>
      <c r="O19" s="1250"/>
      <c r="P19" s="1250"/>
      <c r="Q19" s="1250"/>
      <c r="R19" s="1250"/>
      <c r="S19" s="1250"/>
      <c r="T19" s="1250"/>
      <c r="U19" s="1251"/>
      <c r="V19" s="291"/>
      <c r="W19" s="293"/>
      <c r="X19" s="292"/>
      <c r="Y19" s="292"/>
      <c r="Z19" s="292"/>
      <c r="AA19" s="292"/>
      <c r="AB19" s="292"/>
      <c r="AC19" s="292"/>
      <c r="AD19" s="292"/>
      <c r="AE19" s="292"/>
      <c r="AF19" s="292"/>
      <c r="AG19" s="292"/>
      <c r="AH19" s="292"/>
      <c r="AI19" s="292"/>
      <c r="AJ19" s="292"/>
      <c r="AK19" s="138"/>
    </row>
    <row r="20" spans="1:37" ht="35.15" customHeight="1">
      <c r="A20" s="233"/>
      <c r="B20" s="1286"/>
      <c r="C20" s="1287"/>
      <c r="D20" s="1287"/>
      <c r="E20" s="1287"/>
      <c r="F20" s="1287"/>
      <c r="G20" s="1288"/>
      <c r="H20" s="397" t="str">
        <f>IF(OR(基本入力!E89="ホームページ",基本入力!I89="ホームページ",基本入力!M89="ホームページ"),"○","")</f>
        <v/>
      </c>
      <c r="I20" s="1293" t="s">
        <v>114</v>
      </c>
      <c r="J20" s="1252"/>
      <c r="K20" s="1297" t="s">
        <v>117</v>
      </c>
      <c r="L20" s="1298"/>
      <c r="M20" s="1249" t="str">
        <f>IF(基本入力!E93="","",基本入力!E93)</f>
        <v/>
      </c>
      <c r="N20" s="1250"/>
      <c r="O20" s="1250"/>
      <c r="P20" s="1250"/>
      <c r="Q20" s="1250"/>
      <c r="R20" s="1250"/>
      <c r="S20" s="1250"/>
      <c r="T20" s="1250"/>
      <c r="U20" s="1251"/>
      <c r="V20" s="291"/>
      <c r="W20" s="293"/>
      <c r="X20" s="292"/>
      <c r="Y20" s="292"/>
      <c r="Z20" s="292"/>
      <c r="AA20" s="292"/>
      <c r="AB20" s="292"/>
      <c r="AC20" s="292"/>
      <c r="AD20" s="292"/>
      <c r="AE20" s="292"/>
      <c r="AF20" s="292"/>
      <c r="AG20" s="292"/>
      <c r="AH20" s="292"/>
      <c r="AI20" s="292"/>
      <c r="AJ20" s="292"/>
      <c r="AK20" s="138"/>
    </row>
    <row r="21" spans="1:37" ht="35.15" customHeight="1">
      <c r="A21" s="233"/>
      <c r="B21" s="1286"/>
      <c r="C21" s="1287"/>
      <c r="D21" s="1287"/>
      <c r="E21" s="1287"/>
      <c r="F21" s="1287"/>
      <c r="G21" s="1288"/>
      <c r="H21" s="397" t="str">
        <f>IF(OR(基本入力!E89="冊子（環境報告書）",基本入力!I89="冊子（環境報告書）",基本入力!M89="冊子（環境報告書）"),"○","")</f>
        <v/>
      </c>
      <c r="I21" s="1266" t="s">
        <v>58</v>
      </c>
      <c r="J21" s="1252"/>
      <c r="K21" s="1292" t="s">
        <v>116</v>
      </c>
      <c r="L21" s="1099"/>
      <c r="M21" s="1249" t="str">
        <f>IF(基本入力!E95="","",基本入力!E95)</f>
        <v/>
      </c>
      <c r="N21" s="1250"/>
      <c r="O21" s="1250"/>
      <c r="P21" s="1250"/>
      <c r="Q21" s="1250"/>
      <c r="R21" s="1250"/>
      <c r="S21" s="1250"/>
      <c r="T21" s="1250"/>
      <c r="U21" s="1251"/>
      <c r="V21" s="291"/>
      <c r="W21" s="1040"/>
      <c r="X21" s="1040"/>
      <c r="Y21" s="1040"/>
      <c r="Z21" s="1040"/>
      <c r="AA21" s="1040"/>
      <c r="AB21" s="1040"/>
      <c r="AC21" s="1040"/>
      <c r="AD21" s="1040"/>
      <c r="AE21" s="1040"/>
      <c r="AF21" s="1040"/>
      <c r="AG21" s="1040"/>
      <c r="AH21" s="1040"/>
      <c r="AI21" s="1040"/>
      <c r="AJ21" s="292"/>
      <c r="AK21" s="138"/>
    </row>
    <row r="22" spans="1:37" ht="35.15" customHeight="1">
      <c r="A22" s="233"/>
      <c r="B22" s="1289"/>
      <c r="C22" s="1290"/>
      <c r="D22" s="1290"/>
      <c r="E22" s="1290"/>
      <c r="F22" s="1290"/>
      <c r="G22" s="1291"/>
      <c r="H22" s="397" t="str">
        <f>IF(OR(基本入力!E89="その他",基本入力!I89="その他",基本入力!M89="その他"),"○","")</f>
        <v/>
      </c>
      <c r="I22" s="1281" t="s">
        <v>57</v>
      </c>
      <c r="J22" s="1282"/>
      <c r="K22" s="1299" t="s">
        <v>115</v>
      </c>
      <c r="L22" s="1300"/>
      <c r="M22" s="1249" t="str">
        <f>IF(基本入力!E97="","",基本入力!E97)</f>
        <v/>
      </c>
      <c r="N22" s="1250"/>
      <c r="O22" s="1250"/>
      <c r="P22" s="1250"/>
      <c r="Q22" s="1250"/>
      <c r="R22" s="1250"/>
      <c r="S22" s="1250"/>
      <c r="T22" s="1250"/>
      <c r="U22" s="1251"/>
      <c r="V22" s="291"/>
      <c r="W22" s="292"/>
      <c r="X22" s="292"/>
      <c r="Y22" s="292"/>
      <c r="Z22" s="292"/>
      <c r="AA22" s="292"/>
      <c r="AB22" s="292"/>
      <c r="AC22" s="292"/>
      <c r="AD22" s="292"/>
      <c r="AE22" s="292"/>
      <c r="AF22" s="292"/>
      <c r="AG22" s="292"/>
      <c r="AH22" s="292"/>
      <c r="AI22" s="292"/>
      <c r="AJ22" s="292"/>
      <c r="AK22" s="138"/>
    </row>
    <row r="23" spans="1:37" ht="35.15" customHeight="1">
      <c r="A23" s="233"/>
      <c r="B23" s="589" t="s">
        <v>281</v>
      </c>
      <c r="C23" s="590"/>
      <c r="D23" s="590"/>
      <c r="E23" s="590"/>
      <c r="F23" s="590"/>
      <c r="G23" s="591"/>
      <c r="H23" s="1246" t="str">
        <f>IF(基本入力!E99="","",基本入力!E99)</f>
        <v/>
      </c>
      <c r="I23" s="1249"/>
      <c r="J23" s="1249"/>
      <c r="K23" s="1249"/>
      <c r="L23" s="1249"/>
      <c r="M23" s="1249"/>
      <c r="N23" s="1249"/>
      <c r="O23" s="1249"/>
      <c r="P23" s="1249"/>
      <c r="Q23" s="1249"/>
      <c r="R23" s="1249"/>
      <c r="S23" s="1249"/>
      <c r="T23" s="1249"/>
      <c r="U23" s="1267"/>
      <c r="V23" s="291"/>
      <c r="W23" s="292"/>
      <c r="X23" s="292"/>
      <c r="Y23" s="292"/>
      <c r="Z23" s="292"/>
      <c r="AA23" s="292"/>
      <c r="AB23" s="292"/>
      <c r="AC23" s="292"/>
      <c r="AD23" s="292"/>
      <c r="AE23" s="292"/>
      <c r="AF23" s="292"/>
      <c r="AG23" s="292"/>
      <c r="AH23" s="292"/>
      <c r="AI23" s="292"/>
      <c r="AJ23" s="292"/>
      <c r="AK23" s="138"/>
    </row>
    <row r="24" spans="1:37" ht="30" customHeight="1">
      <c r="A24" s="233"/>
      <c r="B24" s="240"/>
      <c r="C24" s="240"/>
      <c r="D24" s="240"/>
      <c r="E24" s="240"/>
      <c r="F24" s="240"/>
      <c r="G24" s="240"/>
      <c r="H24" s="191"/>
      <c r="I24" s="241"/>
      <c r="J24" s="241"/>
      <c r="K24" s="242"/>
      <c r="L24" s="242"/>
      <c r="M24" s="243"/>
      <c r="N24" s="243"/>
      <c r="O24" s="243"/>
      <c r="P24" s="243"/>
      <c r="Q24" s="243"/>
      <c r="R24" s="243"/>
      <c r="S24" s="243"/>
      <c r="T24" s="243"/>
      <c r="U24" s="243"/>
      <c r="V24" s="291"/>
      <c r="W24" s="292"/>
      <c r="X24" s="292"/>
      <c r="Y24" s="292"/>
      <c r="Z24" s="292"/>
      <c r="AA24" s="292"/>
      <c r="AB24" s="292"/>
      <c r="AC24" s="292"/>
      <c r="AD24" s="292"/>
      <c r="AE24" s="292"/>
      <c r="AF24" s="292"/>
      <c r="AG24" s="292"/>
      <c r="AH24" s="292"/>
      <c r="AI24" s="292"/>
      <c r="AJ24" s="292"/>
      <c r="AK24" s="138"/>
    </row>
    <row r="25" spans="1:37" ht="30" customHeight="1">
      <c r="A25" s="233"/>
      <c r="B25" s="223" t="s">
        <v>147</v>
      </c>
      <c r="C25" s="244"/>
      <c r="D25" s="244"/>
      <c r="E25" s="244"/>
      <c r="F25" s="244"/>
      <c r="G25" s="244"/>
      <c r="H25" s="390"/>
      <c r="I25" s="245"/>
      <c r="J25" s="245"/>
      <c r="K25" s="246"/>
      <c r="L25" s="246"/>
      <c r="M25" s="247"/>
      <c r="N25" s="247"/>
      <c r="O25" s="247"/>
      <c r="P25" s="247"/>
      <c r="Q25" s="247"/>
      <c r="R25" s="247"/>
      <c r="S25" s="247"/>
      <c r="T25" s="247"/>
      <c r="U25" s="247"/>
      <c r="V25" s="291"/>
      <c r="W25" s="292"/>
      <c r="X25" s="292"/>
      <c r="Y25" s="292"/>
      <c r="Z25" s="292"/>
      <c r="AA25" s="292"/>
      <c r="AB25" s="292"/>
      <c r="AC25" s="292"/>
      <c r="AD25" s="292"/>
      <c r="AE25" s="292"/>
      <c r="AF25" s="292"/>
      <c r="AG25" s="292"/>
      <c r="AH25" s="292"/>
      <c r="AI25" s="292"/>
      <c r="AJ25" s="292"/>
      <c r="AK25" s="138"/>
    </row>
    <row r="26" spans="1:37" ht="30" customHeight="1">
      <c r="A26" s="233"/>
      <c r="C26" s="244"/>
      <c r="D26" s="244"/>
      <c r="E26" s="244"/>
      <c r="F26" s="244"/>
      <c r="G26" s="244"/>
      <c r="H26" s="390"/>
      <c r="I26" s="245"/>
      <c r="J26" s="245"/>
      <c r="K26" s="246"/>
      <c r="L26" s="246"/>
      <c r="M26" s="247"/>
      <c r="N26" s="247"/>
      <c r="O26" s="247"/>
      <c r="P26" s="247"/>
      <c r="Q26" s="247"/>
      <c r="R26" s="247"/>
      <c r="S26" s="247"/>
      <c r="T26" s="247"/>
      <c r="U26" s="247"/>
      <c r="V26" s="291"/>
      <c r="W26" s="292"/>
      <c r="X26" s="292"/>
      <c r="Y26" s="292"/>
      <c r="Z26" s="292"/>
      <c r="AA26" s="292"/>
      <c r="AB26" s="292"/>
      <c r="AC26" s="292"/>
      <c r="AD26" s="292"/>
      <c r="AE26" s="292"/>
      <c r="AF26" s="292"/>
      <c r="AG26" s="292"/>
      <c r="AH26" s="292"/>
      <c r="AI26" s="292"/>
      <c r="AJ26" s="292"/>
      <c r="AK26" s="138"/>
    </row>
    <row r="27" spans="1:37" ht="30" customHeight="1">
      <c r="A27" s="233"/>
      <c r="B27" s="223" t="s">
        <v>119</v>
      </c>
      <c r="C27" s="244"/>
      <c r="D27" s="244"/>
      <c r="E27" s="244"/>
      <c r="F27" s="244"/>
      <c r="G27" s="244"/>
      <c r="H27" s="390"/>
      <c r="I27" s="245"/>
      <c r="J27" s="245"/>
      <c r="K27" s="246"/>
      <c r="L27" s="246"/>
      <c r="M27" s="247"/>
      <c r="N27" s="247"/>
      <c r="O27" s="247"/>
      <c r="P27" s="247"/>
      <c r="Q27" s="247"/>
      <c r="R27" s="247"/>
      <c r="S27" s="247"/>
      <c r="T27" s="247"/>
      <c r="U27" s="247"/>
      <c r="V27" s="291"/>
      <c r="W27" s="292"/>
      <c r="X27" s="292"/>
      <c r="Y27" s="292"/>
      <c r="Z27" s="292"/>
      <c r="AA27" s="292"/>
      <c r="AB27" s="292"/>
      <c r="AC27" s="292"/>
      <c r="AD27" s="292"/>
      <c r="AE27" s="292"/>
      <c r="AF27" s="292"/>
      <c r="AG27" s="292"/>
      <c r="AH27" s="292"/>
      <c r="AI27" s="292"/>
      <c r="AJ27" s="292"/>
      <c r="AK27" s="138"/>
    </row>
    <row r="28" spans="1:37" ht="30" customHeight="1">
      <c r="A28" s="233"/>
      <c r="B28" s="223" t="s">
        <v>120</v>
      </c>
      <c r="V28" s="291"/>
      <c r="W28" s="293"/>
      <c r="X28" s="292"/>
      <c r="Y28" s="292"/>
      <c r="Z28" s="292"/>
      <c r="AA28" s="292"/>
      <c r="AB28" s="292"/>
      <c r="AC28" s="292"/>
      <c r="AD28" s="292"/>
      <c r="AE28" s="292"/>
      <c r="AF28" s="292"/>
      <c r="AG28" s="292"/>
      <c r="AH28" s="292"/>
      <c r="AI28" s="292"/>
      <c r="AJ28" s="292"/>
      <c r="AK28" s="138"/>
    </row>
    <row r="29" spans="1:37" ht="25" customHeight="1">
      <c r="A29" s="233"/>
      <c r="B29" s="1484" t="str">
        <f>IF(計画書!B29="","",計画書!B29)</f>
        <v/>
      </c>
      <c r="C29" s="1485"/>
      <c r="D29" s="1485"/>
      <c r="E29" s="1485"/>
      <c r="F29" s="1485"/>
      <c r="G29" s="1485"/>
      <c r="H29" s="1485"/>
      <c r="I29" s="1485"/>
      <c r="J29" s="1485"/>
      <c r="K29" s="1485"/>
      <c r="L29" s="1485"/>
      <c r="M29" s="1485"/>
      <c r="N29" s="1485"/>
      <c r="O29" s="1485"/>
      <c r="P29" s="1485"/>
      <c r="Q29" s="1485"/>
      <c r="R29" s="1485"/>
      <c r="S29" s="1485"/>
      <c r="T29" s="1485"/>
      <c r="U29" s="1486"/>
      <c r="V29" s="291" t="s">
        <v>261</v>
      </c>
      <c r="W29" s="292"/>
      <c r="X29" s="292"/>
      <c r="Y29" s="292"/>
      <c r="Z29" s="292"/>
      <c r="AA29" s="292"/>
      <c r="AB29" s="292"/>
      <c r="AC29" s="292"/>
      <c r="AD29" s="292"/>
      <c r="AE29" s="292"/>
      <c r="AF29" s="292"/>
      <c r="AG29" s="292"/>
      <c r="AH29" s="292"/>
      <c r="AI29" s="292"/>
      <c r="AJ29" s="292"/>
      <c r="AK29" s="138"/>
    </row>
    <row r="30" spans="1:37" ht="25" customHeight="1">
      <c r="A30" s="233"/>
      <c r="B30" s="1487"/>
      <c r="C30" s="1488"/>
      <c r="D30" s="1488"/>
      <c r="E30" s="1488"/>
      <c r="F30" s="1488"/>
      <c r="G30" s="1488"/>
      <c r="H30" s="1488"/>
      <c r="I30" s="1488"/>
      <c r="J30" s="1488"/>
      <c r="K30" s="1488"/>
      <c r="L30" s="1488"/>
      <c r="M30" s="1488"/>
      <c r="N30" s="1488"/>
      <c r="O30" s="1488"/>
      <c r="P30" s="1488"/>
      <c r="Q30" s="1488"/>
      <c r="R30" s="1488"/>
      <c r="S30" s="1488"/>
      <c r="T30" s="1488"/>
      <c r="U30" s="1489"/>
      <c r="V30" s="291"/>
      <c r="W30" s="293"/>
      <c r="X30" s="292"/>
      <c r="Y30" s="292"/>
      <c r="Z30" s="292"/>
      <c r="AA30" s="292"/>
      <c r="AB30" s="292"/>
      <c r="AC30" s="292"/>
      <c r="AD30" s="292"/>
      <c r="AE30" s="292"/>
      <c r="AF30" s="292"/>
      <c r="AG30" s="292"/>
      <c r="AH30" s="292"/>
      <c r="AI30" s="292"/>
      <c r="AJ30" s="292"/>
      <c r="AK30" s="138"/>
    </row>
    <row r="31" spans="1:37" ht="25" customHeight="1">
      <c r="A31" s="233"/>
      <c r="B31" s="1487"/>
      <c r="C31" s="1488"/>
      <c r="D31" s="1488"/>
      <c r="E31" s="1488"/>
      <c r="F31" s="1488"/>
      <c r="G31" s="1488"/>
      <c r="H31" s="1488"/>
      <c r="I31" s="1488"/>
      <c r="J31" s="1488"/>
      <c r="K31" s="1488"/>
      <c r="L31" s="1488"/>
      <c r="M31" s="1488"/>
      <c r="N31" s="1488"/>
      <c r="O31" s="1488"/>
      <c r="P31" s="1488"/>
      <c r="Q31" s="1488"/>
      <c r="R31" s="1488"/>
      <c r="S31" s="1488"/>
      <c r="T31" s="1488"/>
      <c r="U31" s="1489"/>
      <c r="V31" s="291"/>
      <c r="W31" s="292"/>
      <c r="X31" s="292"/>
      <c r="Y31" s="292"/>
      <c r="Z31" s="292"/>
      <c r="AA31" s="292"/>
      <c r="AB31" s="292"/>
      <c r="AC31" s="292"/>
      <c r="AD31" s="292"/>
      <c r="AE31" s="292"/>
      <c r="AF31" s="292"/>
      <c r="AG31" s="292"/>
      <c r="AH31" s="292"/>
      <c r="AI31" s="292"/>
      <c r="AJ31" s="292"/>
      <c r="AK31" s="138"/>
    </row>
    <row r="32" spans="1:37" ht="25" customHeight="1">
      <c r="A32" s="233"/>
      <c r="B32" s="1487"/>
      <c r="C32" s="1488"/>
      <c r="D32" s="1488"/>
      <c r="E32" s="1488"/>
      <c r="F32" s="1488"/>
      <c r="G32" s="1488"/>
      <c r="H32" s="1488"/>
      <c r="I32" s="1488"/>
      <c r="J32" s="1488"/>
      <c r="K32" s="1488"/>
      <c r="L32" s="1488"/>
      <c r="M32" s="1488"/>
      <c r="N32" s="1488"/>
      <c r="O32" s="1488"/>
      <c r="P32" s="1488"/>
      <c r="Q32" s="1488"/>
      <c r="R32" s="1488"/>
      <c r="S32" s="1488"/>
      <c r="T32" s="1488"/>
      <c r="U32" s="1489"/>
      <c r="V32" s="291"/>
      <c r="W32" s="293"/>
      <c r="X32" s="292"/>
      <c r="Y32" s="292"/>
      <c r="Z32" s="292"/>
      <c r="AA32" s="292"/>
      <c r="AB32" s="292"/>
      <c r="AC32" s="292"/>
      <c r="AD32" s="292"/>
      <c r="AE32" s="292"/>
      <c r="AF32" s="292"/>
      <c r="AG32" s="292"/>
      <c r="AH32" s="292"/>
      <c r="AI32" s="292"/>
      <c r="AJ32" s="292"/>
      <c r="AK32" s="138"/>
    </row>
    <row r="33" spans="1:37" ht="25" customHeight="1">
      <c r="A33" s="233"/>
      <c r="B33" s="1487"/>
      <c r="C33" s="1488"/>
      <c r="D33" s="1488"/>
      <c r="E33" s="1488"/>
      <c r="F33" s="1488"/>
      <c r="G33" s="1488"/>
      <c r="H33" s="1488"/>
      <c r="I33" s="1488"/>
      <c r="J33" s="1488"/>
      <c r="K33" s="1488"/>
      <c r="L33" s="1488"/>
      <c r="M33" s="1488"/>
      <c r="N33" s="1488"/>
      <c r="O33" s="1488"/>
      <c r="P33" s="1488"/>
      <c r="Q33" s="1488"/>
      <c r="R33" s="1488"/>
      <c r="S33" s="1488"/>
      <c r="T33" s="1488"/>
      <c r="U33" s="1489"/>
      <c r="V33" s="291"/>
      <c r="W33" s="292"/>
      <c r="X33" s="292"/>
      <c r="Y33" s="292"/>
      <c r="Z33" s="292"/>
      <c r="AA33" s="292"/>
      <c r="AB33" s="292"/>
      <c r="AC33" s="292"/>
      <c r="AD33" s="292"/>
      <c r="AE33" s="292"/>
      <c r="AF33" s="292"/>
      <c r="AG33" s="292"/>
      <c r="AH33" s="292"/>
      <c r="AI33" s="292"/>
      <c r="AJ33" s="292"/>
      <c r="AK33" s="138"/>
    </row>
    <row r="34" spans="1:37" ht="25" customHeight="1">
      <c r="A34" s="233"/>
      <c r="B34" s="1487"/>
      <c r="C34" s="1488"/>
      <c r="D34" s="1488"/>
      <c r="E34" s="1488"/>
      <c r="F34" s="1488"/>
      <c r="G34" s="1488"/>
      <c r="H34" s="1488"/>
      <c r="I34" s="1488"/>
      <c r="J34" s="1488"/>
      <c r="K34" s="1488"/>
      <c r="L34" s="1488"/>
      <c r="M34" s="1488"/>
      <c r="N34" s="1488"/>
      <c r="O34" s="1488"/>
      <c r="P34" s="1488"/>
      <c r="Q34" s="1488"/>
      <c r="R34" s="1488"/>
      <c r="S34" s="1488"/>
      <c r="T34" s="1488"/>
      <c r="U34" s="1489"/>
      <c r="V34" s="291"/>
      <c r="W34" s="292"/>
      <c r="X34" s="292"/>
      <c r="Y34" s="292"/>
      <c r="Z34" s="292"/>
      <c r="AA34" s="292"/>
      <c r="AB34" s="292"/>
      <c r="AC34" s="292"/>
      <c r="AD34" s="292"/>
      <c r="AE34" s="292"/>
      <c r="AF34" s="292"/>
      <c r="AG34" s="292"/>
      <c r="AH34" s="292"/>
      <c r="AI34" s="292"/>
      <c r="AJ34" s="292"/>
      <c r="AK34" s="138"/>
    </row>
    <row r="35" spans="1:37" ht="25" customHeight="1">
      <c r="A35" s="233"/>
      <c r="B35" s="1487"/>
      <c r="C35" s="1488"/>
      <c r="D35" s="1488"/>
      <c r="E35" s="1488"/>
      <c r="F35" s="1488"/>
      <c r="G35" s="1488"/>
      <c r="H35" s="1488"/>
      <c r="I35" s="1488"/>
      <c r="J35" s="1488"/>
      <c r="K35" s="1488"/>
      <c r="L35" s="1488"/>
      <c r="M35" s="1488"/>
      <c r="N35" s="1488"/>
      <c r="O35" s="1488"/>
      <c r="P35" s="1488"/>
      <c r="Q35" s="1488"/>
      <c r="R35" s="1488"/>
      <c r="S35" s="1488"/>
      <c r="T35" s="1488"/>
      <c r="U35" s="1489"/>
      <c r="V35" s="291"/>
      <c r="W35" s="292"/>
      <c r="X35" s="292"/>
      <c r="Y35" s="292"/>
      <c r="Z35" s="292"/>
      <c r="AA35" s="292"/>
      <c r="AB35" s="292"/>
      <c r="AC35" s="292"/>
      <c r="AD35" s="292"/>
      <c r="AE35" s="292"/>
      <c r="AF35" s="292"/>
      <c r="AG35" s="292"/>
      <c r="AH35" s="292"/>
      <c r="AI35" s="292"/>
      <c r="AJ35" s="292"/>
      <c r="AK35" s="138"/>
    </row>
    <row r="36" spans="1:37" ht="25" customHeight="1">
      <c r="A36" s="233"/>
      <c r="B36" s="1487"/>
      <c r="C36" s="1488"/>
      <c r="D36" s="1488"/>
      <c r="E36" s="1488"/>
      <c r="F36" s="1488"/>
      <c r="G36" s="1488"/>
      <c r="H36" s="1488"/>
      <c r="I36" s="1488"/>
      <c r="J36" s="1488"/>
      <c r="K36" s="1488"/>
      <c r="L36" s="1488"/>
      <c r="M36" s="1488"/>
      <c r="N36" s="1488"/>
      <c r="O36" s="1488"/>
      <c r="P36" s="1488"/>
      <c r="Q36" s="1488"/>
      <c r="R36" s="1488"/>
      <c r="S36" s="1488"/>
      <c r="T36" s="1488"/>
      <c r="U36" s="1489"/>
      <c r="V36" s="291"/>
      <c r="W36" s="292"/>
      <c r="X36" s="292"/>
      <c r="Y36" s="292"/>
      <c r="Z36" s="292"/>
      <c r="AA36" s="292"/>
      <c r="AB36" s="292"/>
      <c r="AC36" s="292"/>
      <c r="AD36" s="292"/>
      <c r="AE36" s="292"/>
      <c r="AF36" s="292"/>
      <c r="AG36" s="292"/>
      <c r="AH36" s="292"/>
      <c r="AI36" s="292"/>
      <c r="AJ36" s="292"/>
      <c r="AK36" s="138"/>
    </row>
    <row r="37" spans="1:37" ht="25" customHeight="1">
      <c r="A37" s="233"/>
      <c r="B37" s="1487"/>
      <c r="C37" s="1488"/>
      <c r="D37" s="1488"/>
      <c r="E37" s="1488"/>
      <c r="F37" s="1488"/>
      <c r="G37" s="1488"/>
      <c r="H37" s="1488"/>
      <c r="I37" s="1488"/>
      <c r="J37" s="1488"/>
      <c r="K37" s="1488"/>
      <c r="L37" s="1488"/>
      <c r="M37" s="1488"/>
      <c r="N37" s="1488"/>
      <c r="O37" s="1488"/>
      <c r="P37" s="1488"/>
      <c r="Q37" s="1488"/>
      <c r="R37" s="1488"/>
      <c r="S37" s="1488"/>
      <c r="T37" s="1488"/>
      <c r="U37" s="1489"/>
      <c r="V37" s="291"/>
      <c r="W37" s="292"/>
      <c r="X37" s="292"/>
      <c r="Y37" s="292"/>
      <c r="Z37" s="292"/>
      <c r="AA37" s="292"/>
      <c r="AB37" s="292"/>
      <c r="AC37" s="292"/>
      <c r="AD37" s="292"/>
      <c r="AE37" s="292"/>
      <c r="AF37" s="292"/>
      <c r="AG37" s="292"/>
      <c r="AH37" s="292"/>
      <c r="AI37" s="292"/>
      <c r="AJ37" s="292"/>
      <c r="AK37" s="138"/>
    </row>
    <row r="38" spans="1:37" ht="25" customHeight="1">
      <c r="A38" s="233"/>
      <c r="B38" s="1487"/>
      <c r="C38" s="1488"/>
      <c r="D38" s="1488"/>
      <c r="E38" s="1488"/>
      <c r="F38" s="1488"/>
      <c r="G38" s="1488"/>
      <c r="H38" s="1488"/>
      <c r="I38" s="1488"/>
      <c r="J38" s="1488"/>
      <c r="K38" s="1488"/>
      <c r="L38" s="1488"/>
      <c r="M38" s="1488"/>
      <c r="N38" s="1488"/>
      <c r="O38" s="1488"/>
      <c r="P38" s="1488"/>
      <c r="Q38" s="1488"/>
      <c r="R38" s="1488"/>
      <c r="S38" s="1488"/>
      <c r="T38" s="1488"/>
      <c r="U38" s="1489"/>
      <c r="V38" s="291"/>
      <c r="W38" s="292"/>
      <c r="X38" s="292"/>
      <c r="Y38" s="292"/>
      <c r="Z38" s="292"/>
      <c r="AA38" s="292"/>
      <c r="AB38" s="292"/>
      <c r="AC38" s="292"/>
      <c r="AD38" s="292"/>
      <c r="AE38" s="292"/>
      <c r="AF38" s="292"/>
      <c r="AG38" s="292"/>
      <c r="AH38" s="292"/>
      <c r="AI38" s="292"/>
      <c r="AJ38" s="292"/>
      <c r="AK38" s="138"/>
    </row>
    <row r="39" spans="1:37" ht="25" customHeight="1">
      <c r="A39" s="233"/>
      <c r="B39" s="1487"/>
      <c r="C39" s="1488"/>
      <c r="D39" s="1488"/>
      <c r="E39" s="1488"/>
      <c r="F39" s="1488"/>
      <c r="G39" s="1488"/>
      <c r="H39" s="1488"/>
      <c r="I39" s="1488"/>
      <c r="J39" s="1488"/>
      <c r="K39" s="1488"/>
      <c r="L39" s="1488"/>
      <c r="M39" s="1488"/>
      <c r="N39" s="1488"/>
      <c r="O39" s="1488"/>
      <c r="P39" s="1488"/>
      <c r="Q39" s="1488"/>
      <c r="R39" s="1488"/>
      <c r="S39" s="1488"/>
      <c r="T39" s="1488"/>
      <c r="U39" s="1489"/>
      <c r="V39" s="291"/>
      <c r="W39" s="292"/>
      <c r="X39" s="292"/>
      <c r="Y39" s="292"/>
      <c r="Z39" s="292"/>
      <c r="AA39" s="292"/>
      <c r="AB39" s="292"/>
      <c r="AC39" s="292"/>
      <c r="AD39" s="292"/>
      <c r="AE39" s="292"/>
      <c r="AF39" s="292"/>
      <c r="AG39" s="292"/>
      <c r="AH39" s="292"/>
      <c r="AI39" s="292"/>
      <c r="AJ39" s="292"/>
      <c r="AK39" s="138"/>
    </row>
    <row r="40" spans="1:37" ht="25" customHeight="1">
      <c r="A40" s="233"/>
      <c r="B40" s="1490"/>
      <c r="C40" s="1491"/>
      <c r="D40" s="1491"/>
      <c r="E40" s="1491"/>
      <c r="F40" s="1491"/>
      <c r="G40" s="1491"/>
      <c r="H40" s="1491"/>
      <c r="I40" s="1491"/>
      <c r="J40" s="1491"/>
      <c r="K40" s="1491"/>
      <c r="L40" s="1491"/>
      <c r="M40" s="1491"/>
      <c r="N40" s="1491"/>
      <c r="O40" s="1491"/>
      <c r="P40" s="1491"/>
      <c r="Q40" s="1491"/>
      <c r="R40" s="1491"/>
      <c r="S40" s="1491"/>
      <c r="T40" s="1491"/>
      <c r="U40" s="1492"/>
      <c r="V40" s="291"/>
      <c r="W40" s="292"/>
      <c r="X40" s="292"/>
      <c r="Y40" s="292"/>
      <c r="Z40" s="292"/>
      <c r="AA40" s="292"/>
      <c r="AB40" s="292"/>
      <c r="AC40" s="292"/>
      <c r="AD40" s="292"/>
      <c r="AE40" s="292"/>
      <c r="AF40" s="292"/>
      <c r="AG40" s="292"/>
      <c r="AH40" s="292"/>
      <c r="AI40" s="292"/>
      <c r="AJ40" s="292"/>
      <c r="AK40" s="138"/>
    </row>
    <row r="41" spans="1:37" ht="30" customHeight="1">
      <c r="A41" s="233"/>
      <c r="B41" s="235"/>
      <c r="C41" s="235"/>
      <c r="D41" s="235"/>
      <c r="E41" s="235"/>
      <c r="F41" s="235"/>
      <c r="G41" s="235"/>
      <c r="H41" s="235"/>
      <c r="I41" s="235"/>
      <c r="J41" s="235"/>
      <c r="K41" s="235"/>
      <c r="L41" s="235"/>
      <c r="M41" s="235"/>
      <c r="N41" s="235"/>
      <c r="O41" s="235"/>
      <c r="P41" s="235"/>
      <c r="Q41" s="235"/>
      <c r="R41" s="235"/>
      <c r="S41" s="235"/>
      <c r="T41" s="235"/>
      <c r="U41" s="235"/>
      <c r="V41" s="291"/>
      <c r="W41" s="292"/>
      <c r="X41" s="292"/>
      <c r="Y41" s="292"/>
      <c r="Z41" s="292"/>
      <c r="AA41" s="292"/>
      <c r="AB41" s="292"/>
      <c r="AC41" s="292"/>
      <c r="AD41" s="292"/>
      <c r="AE41" s="292"/>
      <c r="AF41" s="292"/>
      <c r="AG41" s="292"/>
      <c r="AH41" s="292"/>
      <c r="AI41" s="292"/>
      <c r="AJ41" s="292"/>
      <c r="AK41" s="138"/>
    </row>
    <row r="42" spans="1:37" ht="30" customHeight="1">
      <c r="A42" s="233"/>
      <c r="V42" s="291"/>
      <c r="W42" s="292"/>
      <c r="X42" s="292"/>
      <c r="Y42" s="292"/>
      <c r="Z42" s="292"/>
      <c r="AA42" s="292"/>
      <c r="AB42" s="292"/>
      <c r="AC42" s="292"/>
      <c r="AD42" s="292"/>
      <c r="AE42" s="292"/>
      <c r="AF42" s="292"/>
      <c r="AG42" s="292"/>
      <c r="AH42" s="292"/>
      <c r="AI42" s="292"/>
      <c r="AJ42" s="292"/>
      <c r="AK42" s="138"/>
    </row>
    <row r="43" spans="1:37" ht="30" customHeight="1">
      <c r="A43" s="233"/>
      <c r="B43" s="223" t="s">
        <v>121</v>
      </c>
      <c r="V43" s="291"/>
      <c r="W43" s="292"/>
      <c r="X43" s="292"/>
      <c r="Y43" s="292"/>
      <c r="Z43" s="292"/>
      <c r="AA43" s="292"/>
      <c r="AB43" s="292"/>
      <c r="AC43" s="292"/>
      <c r="AD43" s="292"/>
      <c r="AE43" s="292"/>
      <c r="AF43" s="292"/>
      <c r="AG43" s="292"/>
      <c r="AH43" s="292"/>
      <c r="AI43" s="292"/>
      <c r="AJ43" s="292"/>
      <c r="AK43" s="138"/>
    </row>
    <row r="44" spans="1:37" ht="25" customHeight="1">
      <c r="A44" s="233"/>
      <c r="B44" s="275"/>
      <c r="C44" s="304"/>
      <c r="D44" s="304"/>
      <c r="E44" s="304"/>
      <c r="F44" s="304"/>
      <c r="G44" s="304"/>
      <c r="H44" s="304"/>
      <c r="I44" s="304"/>
      <c r="J44" s="304"/>
      <c r="K44" s="304"/>
      <c r="L44" s="304"/>
      <c r="M44" s="304"/>
      <c r="N44" s="304"/>
      <c r="O44" s="304"/>
      <c r="P44" s="304"/>
      <c r="Q44" s="304"/>
      <c r="R44" s="304"/>
      <c r="S44" s="304"/>
      <c r="T44" s="304"/>
      <c r="U44" s="305"/>
      <c r="V44" s="291"/>
      <c r="W44" s="292" t="s">
        <v>469</v>
      </c>
      <c r="X44" s="292"/>
      <c r="Y44" s="292"/>
      <c r="Z44" s="292"/>
      <c r="AA44" s="292"/>
      <c r="AB44" s="292"/>
      <c r="AC44" s="292"/>
      <c r="AD44" s="292"/>
      <c r="AE44" s="292"/>
      <c r="AF44" s="292"/>
      <c r="AG44" s="292"/>
      <c r="AH44" s="292"/>
      <c r="AI44" s="292"/>
      <c r="AJ44" s="292"/>
      <c r="AK44" s="138"/>
    </row>
    <row r="45" spans="1:37" ht="25" customHeight="1">
      <c r="A45" s="233"/>
      <c r="B45" s="306"/>
      <c r="C45" s="307"/>
      <c r="D45" s="307"/>
      <c r="E45" s="307"/>
      <c r="F45" s="307"/>
      <c r="G45" s="307"/>
      <c r="H45" s="307"/>
      <c r="I45" s="307"/>
      <c r="J45" s="307"/>
      <c r="K45" s="307"/>
      <c r="L45" s="307"/>
      <c r="M45" s="307"/>
      <c r="N45" s="307"/>
      <c r="O45" s="307"/>
      <c r="P45" s="307"/>
      <c r="Q45" s="307"/>
      <c r="R45" s="307"/>
      <c r="S45" s="307"/>
      <c r="T45" s="307"/>
      <c r="U45" s="308"/>
      <c r="V45" s="291"/>
      <c r="W45" s="292"/>
      <c r="X45" s="292"/>
      <c r="Y45" s="292"/>
      <c r="Z45" s="292"/>
      <c r="AA45" s="292"/>
      <c r="AB45" s="292"/>
      <c r="AC45" s="292"/>
      <c r="AD45" s="292"/>
      <c r="AE45" s="292"/>
      <c r="AF45" s="292"/>
      <c r="AG45" s="292"/>
      <c r="AH45" s="292"/>
      <c r="AI45" s="292"/>
      <c r="AJ45" s="292"/>
      <c r="AK45" s="138"/>
    </row>
    <row r="46" spans="1:37" ht="25" customHeight="1">
      <c r="A46" s="233"/>
      <c r="B46" s="306"/>
      <c r="C46" s="307"/>
      <c r="D46" s="307"/>
      <c r="E46" s="307"/>
      <c r="F46" s="307"/>
      <c r="G46" s="307"/>
      <c r="H46" s="307"/>
      <c r="I46" s="307"/>
      <c r="J46" s="307"/>
      <c r="K46" s="307"/>
      <c r="L46" s="307"/>
      <c r="M46" s="307"/>
      <c r="N46" s="307"/>
      <c r="O46" s="307"/>
      <c r="P46" s="307"/>
      <c r="Q46" s="307"/>
      <c r="R46" s="307"/>
      <c r="S46" s="307"/>
      <c r="T46" s="307"/>
      <c r="U46" s="308"/>
      <c r="V46" s="291"/>
      <c r="W46" s="292"/>
      <c r="X46" s="292"/>
      <c r="Y46" s="292"/>
      <c r="Z46" s="292"/>
      <c r="AA46" s="292"/>
      <c r="AB46" s="292"/>
      <c r="AC46" s="292"/>
      <c r="AD46" s="292"/>
      <c r="AE46" s="292"/>
      <c r="AF46" s="292"/>
      <c r="AG46" s="292"/>
      <c r="AH46" s="292"/>
      <c r="AI46" s="292"/>
      <c r="AJ46" s="292"/>
      <c r="AK46" s="138"/>
    </row>
    <row r="47" spans="1:37" ht="25" customHeight="1">
      <c r="A47" s="233"/>
      <c r="B47" s="306"/>
      <c r="C47" s="307"/>
      <c r="D47" s="307"/>
      <c r="E47" s="307"/>
      <c r="F47" s="307"/>
      <c r="G47" s="307"/>
      <c r="H47" s="307"/>
      <c r="I47" s="307"/>
      <c r="J47" s="307"/>
      <c r="K47" s="307"/>
      <c r="L47" s="307"/>
      <c r="M47" s="307"/>
      <c r="N47" s="307"/>
      <c r="O47" s="307"/>
      <c r="P47" s="307"/>
      <c r="Q47" s="307"/>
      <c r="R47" s="307"/>
      <c r="S47" s="307"/>
      <c r="T47" s="307"/>
      <c r="U47" s="308"/>
      <c r="V47" s="291"/>
      <c r="W47" s="292"/>
      <c r="X47" s="292"/>
      <c r="Y47" s="292"/>
      <c r="Z47" s="292"/>
      <c r="AA47" s="292"/>
      <c r="AB47" s="292"/>
      <c r="AC47" s="292"/>
      <c r="AD47" s="292"/>
      <c r="AE47" s="292"/>
      <c r="AF47" s="292"/>
      <c r="AG47" s="292"/>
      <c r="AH47" s="292"/>
      <c r="AI47" s="292"/>
      <c r="AJ47" s="292"/>
      <c r="AK47" s="138"/>
    </row>
    <row r="48" spans="1:37" ht="25" customHeight="1">
      <c r="A48" s="233"/>
      <c r="B48" s="306"/>
      <c r="C48" s="307"/>
      <c r="D48" s="307"/>
      <c r="E48" s="307"/>
      <c r="F48" s="307"/>
      <c r="G48" s="307"/>
      <c r="H48" s="307"/>
      <c r="I48" s="307"/>
      <c r="J48" s="307"/>
      <c r="K48" s="307"/>
      <c r="L48" s="307"/>
      <c r="M48" s="307"/>
      <c r="N48" s="307"/>
      <c r="O48" s="307"/>
      <c r="P48" s="307"/>
      <c r="Q48" s="307"/>
      <c r="R48" s="307"/>
      <c r="S48" s="307"/>
      <c r="T48" s="307"/>
      <c r="U48" s="308"/>
      <c r="V48" s="291"/>
      <c r="W48" s="292"/>
      <c r="X48" s="292"/>
      <c r="Y48" s="292"/>
      <c r="Z48" s="292"/>
      <c r="AA48" s="292"/>
      <c r="AB48" s="292"/>
      <c r="AC48" s="292"/>
      <c r="AD48" s="292"/>
      <c r="AE48" s="292"/>
      <c r="AF48" s="292"/>
      <c r="AG48" s="292"/>
      <c r="AH48" s="292"/>
      <c r="AI48" s="292"/>
      <c r="AJ48" s="292"/>
      <c r="AK48" s="138"/>
    </row>
    <row r="49" spans="1:37" ht="25" customHeight="1">
      <c r="A49" s="233"/>
      <c r="B49" s="306"/>
      <c r="C49" s="307"/>
      <c r="D49" s="307"/>
      <c r="E49" s="307"/>
      <c r="F49" s="307"/>
      <c r="G49" s="307"/>
      <c r="H49" s="307"/>
      <c r="I49" s="307"/>
      <c r="J49" s="307"/>
      <c r="K49" s="307"/>
      <c r="L49" s="307"/>
      <c r="M49" s="307"/>
      <c r="N49" s="307"/>
      <c r="O49" s="307"/>
      <c r="P49" s="307"/>
      <c r="Q49" s="307"/>
      <c r="R49" s="307"/>
      <c r="S49" s="307"/>
      <c r="T49" s="307"/>
      <c r="U49" s="308"/>
      <c r="V49" s="291"/>
      <c r="W49" s="292"/>
      <c r="X49" s="292"/>
      <c r="Y49" s="292"/>
      <c r="Z49" s="292"/>
      <c r="AA49" s="292"/>
      <c r="AB49" s="292"/>
      <c r="AC49" s="292"/>
      <c r="AD49" s="292"/>
      <c r="AE49" s="292"/>
      <c r="AF49" s="292"/>
      <c r="AG49" s="292"/>
      <c r="AH49" s="292"/>
      <c r="AI49" s="292"/>
      <c r="AJ49" s="292"/>
      <c r="AK49" s="138"/>
    </row>
    <row r="50" spans="1:37" ht="25" customHeight="1">
      <c r="A50" s="233"/>
      <c r="B50" s="306"/>
      <c r="C50" s="307"/>
      <c r="D50" s="307"/>
      <c r="E50" s="307"/>
      <c r="F50" s="307"/>
      <c r="G50" s="307"/>
      <c r="H50" s="307"/>
      <c r="I50" s="307"/>
      <c r="J50" s="307"/>
      <c r="K50" s="307"/>
      <c r="L50" s="307"/>
      <c r="M50" s="307"/>
      <c r="N50" s="307"/>
      <c r="O50" s="307"/>
      <c r="P50" s="307"/>
      <c r="Q50" s="307"/>
      <c r="R50" s="307"/>
      <c r="S50" s="307"/>
      <c r="T50" s="307"/>
      <c r="U50" s="308"/>
      <c r="V50" s="291"/>
      <c r="W50" s="292"/>
      <c r="X50" s="292"/>
      <c r="Y50" s="292"/>
      <c r="Z50" s="292"/>
      <c r="AA50" s="292"/>
      <c r="AB50" s="292"/>
      <c r="AC50" s="292"/>
      <c r="AD50" s="292"/>
      <c r="AE50" s="292"/>
      <c r="AF50" s="292"/>
      <c r="AG50" s="292"/>
      <c r="AH50" s="292"/>
      <c r="AI50" s="292"/>
      <c r="AJ50" s="292"/>
      <c r="AK50" s="138"/>
    </row>
    <row r="51" spans="1:37" ht="25" customHeight="1">
      <c r="A51" s="233"/>
      <c r="B51" s="306"/>
      <c r="C51" s="307"/>
      <c r="D51" s="307"/>
      <c r="E51" s="307"/>
      <c r="F51" s="307"/>
      <c r="G51" s="307"/>
      <c r="H51" s="307"/>
      <c r="I51" s="307"/>
      <c r="J51" s="307"/>
      <c r="K51" s="307"/>
      <c r="L51" s="307"/>
      <c r="M51" s="307"/>
      <c r="N51" s="307"/>
      <c r="O51" s="307"/>
      <c r="P51" s="307"/>
      <c r="Q51" s="307"/>
      <c r="R51" s="307"/>
      <c r="S51" s="307"/>
      <c r="T51" s="307"/>
      <c r="U51" s="308"/>
      <c r="V51" s="291"/>
      <c r="W51" s="292"/>
      <c r="X51" s="292"/>
      <c r="Y51" s="292"/>
      <c r="Z51" s="292"/>
      <c r="AA51" s="292"/>
      <c r="AB51" s="292"/>
      <c r="AC51" s="292"/>
      <c r="AD51" s="292"/>
      <c r="AE51" s="292"/>
      <c r="AF51" s="292"/>
      <c r="AG51" s="292"/>
      <c r="AH51" s="292"/>
      <c r="AI51" s="292"/>
      <c r="AJ51" s="292"/>
      <c r="AK51" s="138"/>
    </row>
    <row r="52" spans="1:37" ht="25" customHeight="1">
      <c r="A52" s="233"/>
      <c r="B52" s="306"/>
      <c r="C52" s="307"/>
      <c r="D52" s="307"/>
      <c r="E52" s="307"/>
      <c r="F52" s="307"/>
      <c r="G52" s="307"/>
      <c r="H52" s="307"/>
      <c r="I52" s="307"/>
      <c r="J52" s="307"/>
      <c r="K52" s="307"/>
      <c r="L52" s="307"/>
      <c r="M52" s="307"/>
      <c r="N52" s="307"/>
      <c r="O52" s="307"/>
      <c r="P52" s="307"/>
      <c r="Q52" s="307"/>
      <c r="R52" s="307"/>
      <c r="S52" s="307"/>
      <c r="T52" s="307"/>
      <c r="U52" s="308"/>
      <c r="V52" s="291"/>
      <c r="W52" s="292"/>
      <c r="X52" s="292"/>
      <c r="Y52" s="292"/>
      <c r="Z52" s="292"/>
      <c r="AA52" s="292"/>
      <c r="AB52" s="292"/>
      <c r="AC52" s="292"/>
      <c r="AD52" s="292"/>
      <c r="AE52" s="292"/>
      <c r="AF52" s="292"/>
      <c r="AG52" s="292"/>
      <c r="AH52" s="292"/>
      <c r="AI52" s="292"/>
      <c r="AJ52" s="292"/>
      <c r="AK52" s="138"/>
    </row>
    <row r="53" spans="1:37" ht="25" customHeight="1">
      <c r="A53" s="233"/>
      <c r="B53" s="306"/>
      <c r="C53" s="307"/>
      <c r="D53" s="307"/>
      <c r="E53" s="307"/>
      <c r="F53" s="307"/>
      <c r="G53" s="307"/>
      <c r="H53" s="307"/>
      <c r="I53" s="307"/>
      <c r="J53" s="307"/>
      <c r="K53" s="307"/>
      <c r="L53" s="307"/>
      <c r="M53" s="307"/>
      <c r="N53" s="307"/>
      <c r="O53" s="307"/>
      <c r="P53" s="307"/>
      <c r="Q53" s="307"/>
      <c r="R53" s="307"/>
      <c r="S53" s="307"/>
      <c r="T53" s="307"/>
      <c r="U53" s="308"/>
      <c r="V53" s="291"/>
      <c r="W53" s="292"/>
      <c r="X53" s="292"/>
      <c r="Y53" s="292"/>
      <c r="Z53" s="292"/>
      <c r="AA53" s="292"/>
      <c r="AB53" s="292"/>
      <c r="AC53" s="292"/>
      <c r="AD53" s="292"/>
      <c r="AE53" s="292"/>
      <c r="AF53" s="292"/>
      <c r="AG53" s="292"/>
      <c r="AH53" s="292"/>
      <c r="AI53" s="292"/>
      <c r="AJ53" s="292"/>
      <c r="AK53" s="138"/>
    </row>
    <row r="54" spans="1:37" ht="25" customHeight="1">
      <c r="A54" s="233"/>
      <c r="B54" s="306"/>
      <c r="C54" s="307"/>
      <c r="D54" s="307"/>
      <c r="E54" s="307"/>
      <c r="F54" s="307"/>
      <c r="G54" s="307"/>
      <c r="H54" s="307"/>
      <c r="I54" s="307"/>
      <c r="J54" s="307"/>
      <c r="K54" s="307"/>
      <c r="L54" s="307"/>
      <c r="M54" s="307"/>
      <c r="N54" s="307"/>
      <c r="O54" s="307"/>
      <c r="P54" s="307"/>
      <c r="Q54" s="307"/>
      <c r="R54" s="307"/>
      <c r="S54" s="307"/>
      <c r="T54" s="307"/>
      <c r="U54" s="308"/>
      <c r="V54" s="291"/>
      <c r="W54" s="292"/>
      <c r="X54" s="292"/>
      <c r="Y54" s="292"/>
      <c r="Z54" s="292"/>
      <c r="AA54" s="292"/>
      <c r="AB54" s="292"/>
      <c r="AC54" s="292"/>
      <c r="AD54" s="292"/>
      <c r="AE54" s="292"/>
      <c r="AF54" s="292"/>
      <c r="AG54" s="292"/>
      <c r="AH54" s="292"/>
      <c r="AI54" s="292"/>
      <c r="AJ54" s="292"/>
      <c r="AK54" s="138"/>
    </row>
    <row r="55" spans="1:37" ht="25" customHeight="1">
      <c r="A55" s="233"/>
      <c r="B55" s="309"/>
      <c r="C55" s="310"/>
      <c r="D55" s="310"/>
      <c r="E55" s="310"/>
      <c r="F55" s="310"/>
      <c r="G55" s="310"/>
      <c r="H55" s="310"/>
      <c r="I55" s="310"/>
      <c r="J55" s="310"/>
      <c r="K55" s="310"/>
      <c r="L55" s="310"/>
      <c r="M55" s="310"/>
      <c r="N55" s="310"/>
      <c r="O55" s="310"/>
      <c r="P55" s="310"/>
      <c r="Q55" s="310"/>
      <c r="R55" s="310"/>
      <c r="S55" s="310"/>
      <c r="T55" s="310"/>
      <c r="U55" s="311"/>
      <c r="V55" s="291"/>
      <c r="W55" s="292"/>
      <c r="X55" s="292"/>
      <c r="Y55" s="292"/>
      <c r="Z55" s="292"/>
      <c r="AA55" s="292"/>
      <c r="AB55" s="292"/>
      <c r="AC55" s="292"/>
      <c r="AD55" s="292"/>
      <c r="AE55" s="292"/>
      <c r="AF55" s="292"/>
      <c r="AG55" s="292"/>
      <c r="AH55" s="292"/>
      <c r="AI55" s="292"/>
      <c r="AJ55" s="292"/>
      <c r="AK55" s="138"/>
    </row>
    <row r="56" spans="1:37" ht="30" customHeight="1">
      <c r="A56" s="233"/>
      <c r="B56" s="248"/>
      <c r="C56" s="248"/>
      <c r="D56" s="248"/>
      <c r="E56" s="248"/>
      <c r="F56" s="248"/>
      <c r="G56" s="248"/>
      <c r="H56" s="248"/>
      <c r="I56" s="248"/>
      <c r="J56" s="248"/>
      <c r="K56" s="248"/>
      <c r="L56" s="248"/>
      <c r="M56" s="248"/>
      <c r="N56" s="248"/>
      <c r="O56" s="248"/>
      <c r="P56" s="248"/>
      <c r="Q56" s="248"/>
      <c r="R56" s="248"/>
      <c r="S56" s="248"/>
      <c r="T56" s="248"/>
      <c r="U56" s="248"/>
      <c r="V56" s="291"/>
      <c r="W56" s="292"/>
      <c r="X56" s="292"/>
      <c r="Y56" s="292"/>
      <c r="Z56" s="292"/>
      <c r="AA56" s="292"/>
      <c r="AB56" s="292"/>
      <c r="AC56" s="292"/>
      <c r="AD56" s="292"/>
      <c r="AE56" s="292"/>
      <c r="AF56" s="292"/>
      <c r="AG56" s="292"/>
      <c r="AH56" s="292"/>
      <c r="AI56" s="292"/>
      <c r="AJ56" s="292"/>
      <c r="AK56" s="138"/>
    </row>
    <row r="57" spans="1:37" ht="30" customHeight="1">
      <c r="A57" s="233"/>
      <c r="B57" s="223" t="s">
        <v>147</v>
      </c>
      <c r="V57" s="291"/>
      <c r="W57" s="292"/>
      <c r="X57" s="292"/>
      <c r="Y57" s="292"/>
      <c r="Z57" s="292"/>
      <c r="AA57" s="292"/>
      <c r="AB57" s="292"/>
      <c r="AC57" s="292"/>
      <c r="AD57" s="292"/>
      <c r="AE57" s="292"/>
      <c r="AF57" s="292"/>
      <c r="AG57" s="292"/>
      <c r="AH57" s="292"/>
      <c r="AI57" s="292"/>
      <c r="AJ57" s="292"/>
      <c r="AK57" s="138"/>
    </row>
    <row r="58" spans="1:37" ht="22.5" customHeight="1">
      <c r="A58" s="233"/>
      <c r="V58" s="291"/>
      <c r="W58" s="292"/>
      <c r="X58" s="292"/>
      <c r="Y58" s="292"/>
      <c r="Z58" s="292"/>
      <c r="AA58" s="292"/>
      <c r="AB58" s="292"/>
      <c r="AC58" s="292"/>
      <c r="AD58" s="292"/>
      <c r="AE58" s="292"/>
      <c r="AF58" s="292"/>
      <c r="AG58" s="292"/>
      <c r="AH58" s="292"/>
      <c r="AI58" s="292"/>
      <c r="AJ58" s="292"/>
      <c r="AK58" s="138"/>
    </row>
    <row r="59" spans="1:37" ht="25" customHeight="1">
      <c r="A59" s="233"/>
      <c r="B59" s="223" t="s">
        <v>122</v>
      </c>
      <c r="V59" s="291"/>
      <c r="W59" s="292"/>
      <c r="X59" s="292"/>
      <c r="Y59" s="292"/>
      <c r="Z59" s="292"/>
      <c r="AA59" s="292"/>
      <c r="AB59" s="292"/>
      <c r="AC59" s="292"/>
      <c r="AD59" s="292"/>
      <c r="AE59" s="292"/>
      <c r="AF59" s="292"/>
      <c r="AG59" s="292"/>
      <c r="AH59" s="292"/>
      <c r="AI59" s="292"/>
      <c r="AJ59" s="292"/>
      <c r="AK59" s="138"/>
    </row>
    <row r="60" spans="1:37" ht="25" customHeight="1">
      <c r="A60" s="233"/>
      <c r="B60" s="1238" t="s">
        <v>127</v>
      </c>
      <c r="C60" s="1238"/>
      <c r="D60" s="401">
        <v>3</v>
      </c>
      <c r="E60" s="1238" t="s">
        <v>286</v>
      </c>
      <c r="F60" s="1238"/>
      <c r="G60" s="1238"/>
      <c r="H60" s="401">
        <f>基本入力!M86</f>
        <v>10</v>
      </c>
      <c r="I60" s="223" t="s">
        <v>76</v>
      </c>
      <c r="V60" s="294"/>
      <c r="W60" s="296"/>
      <c r="X60" s="487"/>
      <c r="Y60" s="296"/>
      <c r="Z60" s="292"/>
      <c r="AA60" s="292"/>
      <c r="AB60" s="292"/>
      <c r="AC60" s="292"/>
      <c r="AD60" s="292"/>
      <c r="AE60" s="292"/>
      <c r="AF60" s="292"/>
      <c r="AG60" s="292"/>
      <c r="AH60" s="292"/>
      <c r="AI60" s="292"/>
      <c r="AJ60" s="292"/>
      <c r="AK60" s="138"/>
    </row>
    <row r="61" spans="1:37" ht="20.149999999999999" customHeight="1">
      <c r="A61" s="233"/>
      <c r="B61" s="1262" t="s">
        <v>74</v>
      </c>
      <c r="C61" s="1262"/>
      <c r="D61" s="1262"/>
      <c r="E61" s="1262"/>
      <c r="F61" s="1262"/>
      <c r="G61" s="1262"/>
      <c r="H61" s="1262"/>
      <c r="I61" s="1262"/>
      <c r="J61" s="1262"/>
      <c r="K61" s="1262"/>
      <c r="L61" s="1262"/>
      <c r="M61" s="1262"/>
      <c r="N61" s="1262"/>
      <c r="O61" s="1262"/>
      <c r="P61" s="1263" t="str">
        <f>IF(③算定表!N68="","",③算定表!N68)</f>
        <v/>
      </c>
      <c r="Q61" s="1264"/>
      <c r="R61" s="1264"/>
      <c r="S61" s="1265"/>
      <c r="T61" s="1252" t="s">
        <v>142</v>
      </c>
      <c r="U61" s="1242"/>
      <c r="V61" s="295"/>
      <c r="W61" s="296"/>
      <c r="X61" s="292"/>
      <c r="Y61" s="296"/>
      <c r="Z61" s="292"/>
      <c r="AA61" s="292"/>
      <c r="AB61" s="292"/>
      <c r="AC61" s="292"/>
      <c r="AD61" s="292"/>
      <c r="AE61" s="292"/>
      <c r="AF61" s="292"/>
      <c r="AG61" s="292"/>
      <c r="AH61" s="292"/>
      <c r="AI61" s="292"/>
      <c r="AJ61" s="292"/>
      <c r="AK61" s="138"/>
    </row>
    <row r="62" spans="1:37" ht="20.149999999999999" customHeight="1">
      <c r="A62" s="233"/>
      <c r="B62" s="1271" t="s">
        <v>128</v>
      </c>
      <c r="C62" s="1272"/>
      <c r="D62" s="1237" t="s">
        <v>348</v>
      </c>
      <c r="E62" s="1237"/>
      <c r="F62" s="1237"/>
      <c r="G62" s="1237"/>
      <c r="H62" s="1237"/>
      <c r="I62" s="1237"/>
      <c r="J62" s="1237"/>
      <c r="K62" s="1237"/>
      <c r="L62" s="1237"/>
      <c r="M62" s="1237"/>
      <c r="N62" s="1237"/>
      <c r="O62" s="1237"/>
      <c r="P62" s="1032"/>
      <c r="Q62" s="1032"/>
      <c r="R62" s="1032"/>
      <c r="S62" s="1033"/>
      <c r="T62" s="1252" t="s">
        <v>142</v>
      </c>
      <c r="U62" s="1242"/>
      <c r="V62" s="294"/>
      <c r="W62" s="296"/>
      <c r="X62" s="292"/>
      <c r="Y62" s="296"/>
      <c r="Z62" s="292"/>
      <c r="AA62" s="292"/>
      <c r="AB62" s="292"/>
      <c r="AC62" s="292"/>
      <c r="AD62" s="292"/>
      <c r="AE62" s="292"/>
      <c r="AF62" s="292"/>
      <c r="AG62" s="292"/>
      <c r="AH62" s="292"/>
      <c r="AI62" s="292"/>
      <c r="AJ62" s="292"/>
      <c r="AK62" s="138"/>
    </row>
    <row r="63" spans="1:37" ht="20.149999999999999" customHeight="1">
      <c r="A63" s="233"/>
      <c r="B63" s="1273"/>
      <c r="C63" s="1274"/>
      <c r="D63" s="1237" t="s">
        <v>349</v>
      </c>
      <c r="E63" s="1237"/>
      <c r="F63" s="1237"/>
      <c r="G63" s="1237"/>
      <c r="H63" s="1237"/>
      <c r="I63" s="1237"/>
      <c r="J63" s="1237"/>
      <c r="K63" s="1237"/>
      <c r="L63" s="1237"/>
      <c r="M63" s="1237"/>
      <c r="N63" s="1237"/>
      <c r="O63" s="1237"/>
      <c r="P63" s="1032"/>
      <c r="Q63" s="1032"/>
      <c r="R63" s="1032"/>
      <c r="S63" s="1033"/>
      <c r="T63" s="1252" t="s">
        <v>142</v>
      </c>
      <c r="U63" s="1242"/>
      <c r="V63" s="294"/>
      <c r="W63" s="482"/>
      <c r="X63" s="426"/>
      <c r="Y63" s="426"/>
      <c r="Z63" s="426"/>
      <c r="AA63" s="426"/>
      <c r="AB63" s="426"/>
      <c r="AC63" s="426"/>
      <c r="AD63" s="426"/>
      <c r="AE63" s="426"/>
      <c r="AF63" s="426"/>
      <c r="AG63" s="426"/>
      <c r="AH63" s="426"/>
      <c r="AI63" s="426"/>
      <c r="AJ63" s="426"/>
      <c r="AK63" s="426"/>
    </row>
    <row r="64" spans="1:37" ht="20.149999999999999" customHeight="1">
      <c r="A64" s="233"/>
      <c r="B64" s="1273"/>
      <c r="C64" s="1274"/>
      <c r="D64" s="1237" t="s">
        <v>350</v>
      </c>
      <c r="E64" s="1237"/>
      <c r="F64" s="1237"/>
      <c r="G64" s="1237"/>
      <c r="H64" s="1237"/>
      <c r="I64" s="1237"/>
      <c r="J64" s="1237"/>
      <c r="K64" s="1237"/>
      <c r="L64" s="1237"/>
      <c r="M64" s="1237"/>
      <c r="N64" s="1237"/>
      <c r="O64" s="1237"/>
      <c r="P64" s="1032"/>
      <c r="Q64" s="1032"/>
      <c r="R64" s="1032"/>
      <c r="S64" s="1033"/>
      <c r="T64" s="1252" t="s">
        <v>142</v>
      </c>
      <c r="U64" s="1242"/>
      <c r="V64" s="294"/>
      <c r="W64" s="426"/>
      <c r="X64" s="426"/>
      <c r="Y64" s="426"/>
      <c r="Z64" s="426"/>
      <c r="AA64" s="426"/>
      <c r="AB64" s="426"/>
      <c r="AC64" s="426"/>
      <c r="AD64" s="426"/>
      <c r="AE64" s="426"/>
      <c r="AF64" s="426"/>
      <c r="AG64" s="426"/>
      <c r="AH64" s="426"/>
      <c r="AI64" s="426"/>
      <c r="AJ64" s="426"/>
      <c r="AK64" s="426"/>
    </row>
    <row r="65" spans="1:37" ht="20.149999999999999" customHeight="1">
      <c r="A65" s="233"/>
      <c r="B65" s="1273"/>
      <c r="C65" s="1274"/>
      <c r="D65" s="1237" t="s">
        <v>351</v>
      </c>
      <c r="E65" s="1237"/>
      <c r="F65" s="1237"/>
      <c r="G65" s="1237"/>
      <c r="H65" s="1237"/>
      <c r="I65" s="1237"/>
      <c r="J65" s="1237"/>
      <c r="K65" s="1237"/>
      <c r="L65" s="1237"/>
      <c r="M65" s="1237"/>
      <c r="N65" s="1237"/>
      <c r="O65" s="1237"/>
      <c r="P65" s="1032"/>
      <c r="Q65" s="1032"/>
      <c r="R65" s="1032"/>
      <c r="S65" s="1033"/>
      <c r="T65" s="1252" t="s">
        <v>142</v>
      </c>
      <c r="U65" s="1242"/>
      <c r="V65" s="294"/>
      <c r="W65" s="1031" t="s">
        <v>466</v>
      </c>
      <c r="X65" s="1031"/>
      <c r="Y65" s="1031"/>
      <c r="Z65" s="1031"/>
      <c r="AA65" s="1031"/>
      <c r="AB65" s="1031"/>
      <c r="AC65" s="1031"/>
      <c r="AD65" s="1031"/>
      <c r="AE65" s="1031"/>
      <c r="AF65" s="1031"/>
      <c r="AG65" s="1031"/>
      <c r="AH65" s="1031"/>
      <c r="AI65" s="1031"/>
      <c r="AJ65" s="1031"/>
      <c r="AK65" s="1031"/>
    </row>
    <row r="66" spans="1:37" ht="20.149999999999999" customHeight="1">
      <c r="A66" s="233"/>
      <c r="B66" s="1273"/>
      <c r="C66" s="1274"/>
      <c r="D66" s="1237" t="s">
        <v>352</v>
      </c>
      <c r="E66" s="1237"/>
      <c r="F66" s="1237"/>
      <c r="G66" s="1237"/>
      <c r="H66" s="1237"/>
      <c r="I66" s="1237"/>
      <c r="J66" s="1237"/>
      <c r="K66" s="1237"/>
      <c r="L66" s="1237"/>
      <c r="M66" s="1237"/>
      <c r="N66" s="1237"/>
      <c r="O66" s="1237"/>
      <c r="P66" s="1032"/>
      <c r="Q66" s="1032"/>
      <c r="R66" s="1032"/>
      <c r="S66" s="1033"/>
      <c r="T66" s="1252" t="s">
        <v>142</v>
      </c>
      <c r="U66" s="1242"/>
      <c r="V66" s="294"/>
      <c r="W66" s="293" t="s">
        <v>484</v>
      </c>
      <c r="X66" s="297"/>
      <c r="Y66" s="297"/>
      <c r="Z66" s="297"/>
      <c r="AA66" s="297"/>
      <c r="AB66" s="297"/>
      <c r="AC66" s="297"/>
      <c r="AD66" s="297"/>
      <c r="AE66" s="297"/>
      <c r="AF66" s="297"/>
      <c r="AG66" s="297"/>
      <c r="AH66" s="297"/>
      <c r="AI66" s="292"/>
      <c r="AJ66" s="292"/>
      <c r="AK66" s="138"/>
    </row>
    <row r="67" spans="1:37" ht="20.149999999999999" customHeight="1">
      <c r="A67" s="233"/>
      <c r="B67" s="1273"/>
      <c r="C67" s="1274"/>
      <c r="D67" s="1237" t="s">
        <v>353</v>
      </c>
      <c r="E67" s="1237"/>
      <c r="F67" s="1237"/>
      <c r="G67" s="1237"/>
      <c r="H67" s="1237"/>
      <c r="I67" s="1237"/>
      <c r="J67" s="1237"/>
      <c r="K67" s="1237"/>
      <c r="L67" s="1237"/>
      <c r="M67" s="1237"/>
      <c r="N67" s="1237"/>
      <c r="O67" s="1237"/>
      <c r="P67" s="1032"/>
      <c r="Q67" s="1032"/>
      <c r="R67" s="1032"/>
      <c r="S67" s="1033"/>
      <c r="T67" s="1252" t="s">
        <v>142</v>
      </c>
      <c r="U67" s="1242"/>
      <c r="V67" s="294"/>
      <c r="W67" s="296"/>
      <c r="X67" s="487"/>
      <c r="Y67" s="296"/>
      <c r="Z67" s="292"/>
      <c r="AA67" s="292"/>
      <c r="AB67" s="292"/>
      <c r="AC67" s="292"/>
      <c r="AD67" s="292"/>
      <c r="AE67" s="292"/>
      <c r="AF67" s="292"/>
      <c r="AG67" s="292"/>
      <c r="AH67" s="292"/>
      <c r="AI67" s="292"/>
      <c r="AJ67" s="292"/>
      <c r="AK67" s="138"/>
    </row>
    <row r="68" spans="1:37" ht="20.149999999999999" customHeight="1">
      <c r="A68" s="233"/>
      <c r="B68" s="1273"/>
      <c r="C68" s="1274"/>
      <c r="D68" s="1237" t="s">
        <v>354</v>
      </c>
      <c r="E68" s="1237"/>
      <c r="F68" s="1237"/>
      <c r="G68" s="1237"/>
      <c r="H68" s="1237"/>
      <c r="I68" s="1237"/>
      <c r="J68" s="1237"/>
      <c r="K68" s="1237"/>
      <c r="L68" s="1237"/>
      <c r="M68" s="1237"/>
      <c r="N68" s="1237"/>
      <c r="O68" s="1237"/>
      <c r="P68" s="1032"/>
      <c r="Q68" s="1032"/>
      <c r="R68" s="1032"/>
      <c r="S68" s="1033"/>
      <c r="T68" s="1252" t="s">
        <v>142</v>
      </c>
      <c r="U68" s="1242"/>
      <c r="V68" s="294"/>
      <c r="W68" s="296"/>
      <c r="X68" s="487"/>
      <c r="Y68" s="296"/>
      <c r="Z68" s="292"/>
      <c r="AA68" s="292"/>
      <c r="AB68" s="292"/>
      <c r="AC68" s="292"/>
      <c r="AD68" s="292"/>
      <c r="AE68" s="292"/>
      <c r="AF68" s="292"/>
      <c r="AG68" s="292"/>
      <c r="AH68" s="292"/>
      <c r="AI68" s="292"/>
      <c r="AJ68" s="292"/>
      <c r="AK68" s="138"/>
    </row>
    <row r="69" spans="1:37" ht="20.149999999999999" customHeight="1">
      <c r="A69" s="233"/>
      <c r="B69" s="1242" t="s">
        <v>424</v>
      </c>
      <c r="C69" s="1242"/>
      <c r="D69" s="1242"/>
      <c r="E69" s="1242"/>
      <c r="F69" s="1242"/>
      <c r="G69" s="1242"/>
      <c r="H69" s="1242"/>
      <c r="I69" s="1242"/>
      <c r="J69" s="1242"/>
      <c r="K69" s="1242"/>
      <c r="L69" s="1242"/>
      <c r="M69" s="1242"/>
      <c r="N69" s="1242"/>
      <c r="O69" s="1242"/>
      <c r="P69" s="1235" t="str">
        <f>IF(P61="","",SUM(P61:S68))</f>
        <v/>
      </c>
      <c r="Q69" s="1235"/>
      <c r="R69" s="1235"/>
      <c r="S69" s="1236"/>
      <c r="T69" s="1252" t="s">
        <v>142</v>
      </c>
      <c r="U69" s="1242"/>
      <c r="V69" s="295"/>
      <c r="W69" s="296"/>
      <c r="X69" s="487"/>
      <c r="Y69" s="296"/>
      <c r="Z69" s="292"/>
      <c r="AA69" s="292"/>
      <c r="AB69" s="292"/>
      <c r="AC69" s="292"/>
      <c r="AD69" s="292"/>
      <c r="AE69" s="292"/>
      <c r="AF69" s="292"/>
      <c r="AG69" s="292"/>
      <c r="AH69" s="292"/>
      <c r="AI69" s="292"/>
      <c r="AJ69" s="292"/>
      <c r="AK69" s="138"/>
    </row>
    <row r="70" spans="1:37" ht="15" customHeight="1">
      <c r="A70" s="233"/>
      <c r="B70" s="250"/>
      <c r="C70" s="250"/>
      <c r="D70" s="250"/>
      <c r="E70" s="250"/>
      <c r="F70" s="250"/>
      <c r="G70" s="250"/>
      <c r="H70" s="250"/>
      <c r="I70" s="250"/>
      <c r="J70" s="250"/>
      <c r="K70" s="250"/>
      <c r="L70" s="250"/>
      <c r="M70" s="250"/>
      <c r="N70" s="250"/>
      <c r="O70" s="250"/>
      <c r="P70" s="250"/>
      <c r="Q70" s="250"/>
      <c r="R70" s="250"/>
      <c r="S70" s="250"/>
      <c r="T70" s="250"/>
      <c r="U70" s="250"/>
      <c r="V70" s="294"/>
      <c r="W70" s="296"/>
      <c r="X70" s="487"/>
      <c r="Y70" s="296"/>
      <c r="Z70" s="292"/>
      <c r="AA70" s="292"/>
      <c r="AB70" s="292"/>
      <c r="AC70" s="292"/>
      <c r="AD70" s="292"/>
      <c r="AE70" s="292"/>
      <c r="AF70" s="292"/>
      <c r="AG70" s="292"/>
      <c r="AH70" s="292"/>
      <c r="AI70" s="292"/>
      <c r="AJ70" s="292"/>
      <c r="AK70" s="138"/>
    </row>
    <row r="71" spans="1:37" ht="25" customHeight="1">
      <c r="A71" s="233"/>
      <c r="B71" s="223" t="s">
        <v>126</v>
      </c>
      <c r="V71" s="294"/>
      <c r="W71" s="296"/>
      <c r="X71" s="487"/>
      <c r="Y71" s="296"/>
      <c r="Z71" s="292"/>
      <c r="AA71" s="292"/>
      <c r="AB71" s="292"/>
      <c r="AC71" s="292"/>
      <c r="AD71" s="292"/>
      <c r="AE71" s="292"/>
      <c r="AF71" s="292"/>
      <c r="AG71" s="292"/>
      <c r="AH71" s="292"/>
      <c r="AI71" s="292"/>
      <c r="AJ71" s="292"/>
      <c r="AK71" s="138"/>
    </row>
    <row r="72" spans="1:37" ht="25" customHeight="1">
      <c r="A72" s="233"/>
      <c r="B72" s="223" t="s">
        <v>131</v>
      </c>
      <c r="C72" s="86"/>
      <c r="V72" s="291"/>
      <c r="W72" s="292"/>
      <c r="X72" s="292"/>
      <c r="Y72" s="292"/>
      <c r="Z72" s="292"/>
      <c r="AA72" s="292"/>
      <c r="AB72" s="292"/>
      <c r="AC72" s="292"/>
      <c r="AD72" s="292"/>
      <c r="AE72" s="292"/>
      <c r="AF72" s="292"/>
      <c r="AG72" s="292"/>
      <c r="AH72" s="292"/>
      <c r="AI72" s="292"/>
      <c r="AJ72" s="292"/>
      <c r="AK72" s="138"/>
    </row>
    <row r="73" spans="1:37" ht="25" customHeight="1">
      <c r="A73" s="233"/>
      <c r="B73" s="1266" t="s">
        <v>26</v>
      </c>
      <c r="C73" s="1279"/>
      <c r="D73" s="1279"/>
      <c r="E73" s="1279"/>
      <c r="F73" s="1279"/>
      <c r="G73" s="1279"/>
      <c r="H73" s="1279"/>
      <c r="I73" s="1252"/>
      <c r="J73" s="1266" t="str">
        <f>IF(計画書!J73="","",計画書!J73)</f>
        <v/>
      </c>
      <c r="K73" s="1279"/>
      <c r="L73" s="1279"/>
      <c r="M73" s="1279"/>
      <c r="N73" s="1279"/>
      <c r="O73" s="1252"/>
      <c r="V73" s="298"/>
      <c r="W73" s="296"/>
      <c r="X73" s="292"/>
      <c r="Y73" s="292"/>
      <c r="Z73" s="292"/>
      <c r="AA73" s="292"/>
      <c r="AB73" s="292"/>
      <c r="AC73" s="292"/>
      <c r="AD73" s="292"/>
      <c r="AE73" s="292"/>
      <c r="AF73" s="292"/>
      <c r="AG73" s="292"/>
      <c r="AH73" s="292"/>
      <c r="AI73" s="292"/>
      <c r="AJ73" s="292"/>
      <c r="AK73" s="138"/>
    </row>
    <row r="74" spans="1:37" ht="24" customHeight="1">
      <c r="A74" s="233"/>
      <c r="B74" s="1240" t="s">
        <v>490</v>
      </c>
      <c r="C74" s="1240"/>
      <c r="D74" s="1240"/>
      <c r="E74" s="1240"/>
      <c r="F74" s="1240"/>
      <c r="V74" s="292"/>
      <c r="W74" s="292"/>
      <c r="X74" s="292"/>
      <c r="Y74" s="292"/>
      <c r="Z74" s="292"/>
      <c r="AA74" s="292"/>
      <c r="AB74" s="292"/>
      <c r="AC74" s="292"/>
      <c r="AD74" s="292"/>
      <c r="AE74" s="292"/>
      <c r="AF74" s="292"/>
      <c r="AG74" s="292"/>
      <c r="AH74" s="292"/>
      <c r="AI74" s="292"/>
      <c r="AJ74" s="292"/>
      <c r="AK74" s="138"/>
    </row>
    <row r="75" spans="1:37" ht="15" customHeight="1">
      <c r="A75" s="233"/>
      <c r="B75" s="1328" t="s">
        <v>25</v>
      </c>
      <c r="C75" s="1019"/>
      <c r="D75" s="1019"/>
      <c r="E75" s="1019"/>
      <c r="F75" s="1020"/>
      <c r="G75" s="1319" t="s">
        <v>81</v>
      </c>
      <c r="H75" s="1320"/>
      <c r="I75" s="1320"/>
      <c r="J75" s="1330" t="s">
        <v>84</v>
      </c>
      <c r="K75" s="1331"/>
      <c r="L75" s="1332"/>
      <c r="M75" s="1320" t="s">
        <v>82</v>
      </c>
      <c r="N75" s="1320"/>
      <c r="O75" s="1320"/>
      <c r="P75" s="1320"/>
      <c r="Q75" s="1320"/>
      <c r="R75" s="1320"/>
      <c r="S75" s="1320"/>
      <c r="T75" s="1320"/>
      <c r="U75" s="1321"/>
      <c r="V75" s="1039"/>
      <c r="W75" s="426"/>
      <c r="X75" s="426"/>
      <c r="Y75" s="426"/>
      <c r="Z75" s="426"/>
      <c r="AA75" s="426"/>
      <c r="AB75" s="426"/>
      <c r="AC75" s="426"/>
      <c r="AD75" s="426"/>
      <c r="AE75" s="426"/>
      <c r="AF75" s="426"/>
      <c r="AG75" s="426"/>
      <c r="AH75" s="426"/>
      <c r="AI75" s="426"/>
      <c r="AJ75" s="426"/>
      <c r="AK75" s="138"/>
    </row>
    <row r="76" spans="1:37" ht="15" customHeight="1">
      <c r="A76" s="233"/>
      <c r="B76" s="1329"/>
      <c r="C76" s="1021"/>
      <c r="D76" s="1021"/>
      <c r="E76" s="1021"/>
      <c r="F76" s="1022"/>
      <c r="G76" s="251" t="s">
        <v>284</v>
      </c>
      <c r="H76" s="391">
        <f>基本入力!F75</f>
        <v>7</v>
      </c>
      <c r="I76" s="253" t="s">
        <v>83</v>
      </c>
      <c r="J76" s="254" t="s">
        <v>284</v>
      </c>
      <c r="K76" s="255">
        <f>基本入力!M86</f>
        <v>10</v>
      </c>
      <c r="L76" s="256" t="s">
        <v>83</v>
      </c>
      <c r="M76" s="254" t="s">
        <v>284</v>
      </c>
      <c r="N76" s="255">
        <f>基本入力!M82</f>
        <v>8</v>
      </c>
      <c r="O76" s="257" t="s">
        <v>83</v>
      </c>
      <c r="P76" s="254" t="s">
        <v>284</v>
      </c>
      <c r="Q76" s="255">
        <f>基本入力!M84</f>
        <v>9</v>
      </c>
      <c r="R76" s="256" t="s">
        <v>83</v>
      </c>
      <c r="S76" s="258" t="s">
        <v>284</v>
      </c>
      <c r="T76" s="259">
        <f>基本入力!M86</f>
        <v>10</v>
      </c>
      <c r="U76" s="260" t="s">
        <v>83</v>
      </c>
      <c r="V76" s="1039"/>
      <c r="W76" s="426"/>
      <c r="X76" s="426"/>
      <c r="Y76" s="426"/>
      <c r="Z76" s="426"/>
      <c r="AA76" s="426"/>
      <c r="AB76" s="426"/>
      <c r="AC76" s="426"/>
      <c r="AD76" s="426"/>
      <c r="AE76" s="426"/>
      <c r="AF76" s="426"/>
      <c r="AG76" s="426"/>
      <c r="AH76" s="426"/>
      <c r="AI76" s="426"/>
      <c r="AJ76" s="426"/>
      <c r="AK76" s="138"/>
    </row>
    <row r="77" spans="1:37" ht="28" customHeight="1">
      <c r="A77" s="233"/>
      <c r="B77" s="1333" t="s">
        <v>498</v>
      </c>
      <c r="C77" s="1334"/>
      <c r="D77" s="1334"/>
      <c r="E77" s="1334"/>
      <c r="F77" s="1335"/>
      <c r="G77" s="1077" t="str">
        <f>IF(計画書!G77="","",計画書!G77)</f>
        <v/>
      </c>
      <c r="H77" s="1079"/>
      <c r="I77" s="261" t="s">
        <v>144</v>
      </c>
      <c r="J77" s="1338" t="str">
        <f>IF(計画書!L77="","",計画書!L77)</f>
        <v/>
      </c>
      <c r="K77" s="1339"/>
      <c r="L77" s="261" t="s">
        <v>144</v>
      </c>
      <c r="M77" s="1326" t="str">
        <f>IF('①実施状況書 '!M77="","",'①実施状況書 '!M77)</f>
        <v/>
      </c>
      <c r="N77" s="1327"/>
      <c r="O77" s="262" t="s">
        <v>144</v>
      </c>
      <c r="P77" s="1476" t="str">
        <f>IF(②実施状況書!P77="","",②実施状況書!P77)</f>
        <v/>
      </c>
      <c r="Q77" s="1477"/>
      <c r="R77" s="261" t="s">
        <v>144</v>
      </c>
      <c r="S77" s="1478" t="str">
        <f>IF(OR(J73="総排出量",J73="総排出量及び原単位排出量"),P69,"")</f>
        <v/>
      </c>
      <c r="T77" s="1479"/>
      <c r="U77" s="261" t="s">
        <v>144</v>
      </c>
      <c r="V77" s="1039"/>
      <c r="W77" s="292"/>
      <c r="X77" s="426"/>
      <c r="Y77" s="426"/>
      <c r="Z77" s="426"/>
      <c r="AA77" s="426"/>
      <c r="AB77" s="426"/>
      <c r="AC77" s="426"/>
      <c r="AD77" s="426"/>
      <c r="AE77" s="426"/>
      <c r="AF77" s="426"/>
      <c r="AG77" s="426"/>
      <c r="AH77" s="426"/>
      <c r="AI77" s="426"/>
      <c r="AJ77" s="426"/>
      <c r="AK77" s="138"/>
    </row>
    <row r="78" spans="1:37" ht="20.149999999999999" customHeight="1">
      <c r="A78" s="233"/>
      <c r="B78" s="1345" t="s">
        <v>247</v>
      </c>
      <c r="C78" s="1346"/>
      <c r="D78" s="1346"/>
      <c r="E78" s="1346"/>
      <c r="F78" s="1347"/>
      <c r="G78" s="1352"/>
      <c r="H78" s="1353"/>
      <c r="I78" s="1354"/>
      <c r="J78" s="1343" t="str">
        <f>IF(OR(計画書!Q77="",J73="原単位排出量"),"",計画書!Q77)</f>
        <v/>
      </c>
      <c r="K78" s="1344"/>
      <c r="L78" s="263" t="s">
        <v>85</v>
      </c>
      <c r="M78" s="1350" t="str">
        <f>IF(OR(G77="",M77=""),"",(G77-M77)/G77*100)</f>
        <v/>
      </c>
      <c r="N78" s="1351"/>
      <c r="O78" s="263" t="s">
        <v>85</v>
      </c>
      <c r="P78" s="1480" t="str">
        <f>IF(②実施状況書!P78="","",②実施状況書!P78)</f>
        <v/>
      </c>
      <c r="Q78" s="1481"/>
      <c r="R78" s="264" t="s">
        <v>85</v>
      </c>
      <c r="S78" s="1482" t="str">
        <f>IF(OR(G77="",S77=""),"",(G77-S77)/G77*100)</f>
        <v/>
      </c>
      <c r="T78" s="1483"/>
      <c r="U78" s="264" t="s">
        <v>85</v>
      </c>
      <c r="V78" s="1039"/>
      <c r="W78" s="426"/>
      <c r="X78" s="426"/>
      <c r="Y78" s="426"/>
      <c r="Z78" s="426"/>
      <c r="AA78" s="426"/>
      <c r="AB78" s="426"/>
      <c r="AC78" s="426"/>
      <c r="AD78" s="426"/>
      <c r="AE78" s="426"/>
      <c r="AF78" s="426"/>
      <c r="AG78" s="426"/>
      <c r="AH78" s="426"/>
      <c r="AI78" s="426"/>
      <c r="AJ78" s="426"/>
      <c r="AK78" s="138"/>
    </row>
    <row r="79" spans="1:37" ht="28" customHeight="1">
      <c r="A79" s="233"/>
      <c r="B79" s="1340" t="s">
        <v>499</v>
      </c>
      <c r="C79" s="1341"/>
      <c r="D79" s="1341"/>
      <c r="E79" s="1341"/>
      <c r="F79" s="1342"/>
      <c r="G79" s="1077" t="str">
        <f>IF(OR(G77="",基準算定表!K124=""),"",G77-基準算定表!K124)</f>
        <v/>
      </c>
      <c r="H79" s="1079"/>
      <c r="I79" s="261" t="s">
        <v>144</v>
      </c>
      <c r="J79" s="1338" t="str">
        <f>IF(OR(J77="",基準算定表!K124=""),"",J77-基準算定表!K124)</f>
        <v/>
      </c>
      <c r="K79" s="1339"/>
      <c r="L79" s="261" t="s">
        <v>144</v>
      </c>
      <c r="M79" s="1326" t="str">
        <f>IF(OR(M77="",B151=""),"",M77-B151)</f>
        <v/>
      </c>
      <c r="N79" s="1327"/>
      <c r="O79" s="265" t="s">
        <v>144</v>
      </c>
      <c r="P79" s="1476" t="str">
        <f>IF(②実施状況書!P79="","",②実施状況書!P79)</f>
        <v/>
      </c>
      <c r="Q79" s="1477"/>
      <c r="R79" s="261" t="s">
        <v>144</v>
      </c>
      <c r="S79" s="1478" t="str">
        <f>IF(OR(S77="",B151=""),"",S77-B151)</f>
        <v/>
      </c>
      <c r="T79" s="1479"/>
      <c r="U79" s="261" t="s">
        <v>144</v>
      </c>
      <c r="V79" s="291"/>
      <c r="W79" s="292"/>
      <c r="X79" s="292"/>
      <c r="Y79" s="292"/>
      <c r="Z79" s="292"/>
      <c r="AA79" s="292"/>
      <c r="AB79" s="292"/>
      <c r="AC79" s="292"/>
      <c r="AD79" s="292"/>
      <c r="AE79" s="292"/>
      <c r="AF79" s="292"/>
      <c r="AG79" s="292"/>
      <c r="AH79" s="292"/>
      <c r="AI79" s="292"/>
      <c r="AJ79" s="292"/>
      <c r="AK79" s="138"/>
    </row>
    <row r="80" spans="1:37" ht="20.149999999999999" customHeight="1">
      <c r="A80" s="233"/>
      <c r="B80" s="1345" t="s">
        <v>247</v>
      </c>
      <c r="C80" s="1346"/>
      <c r="D80" s="1346"/>
      <c r="E80" s="1346"/>
      <c r="F80" s="1347"/>
      <c r="G80" s="1352"/>
      <c r="H80" s="1353"/>
      <c r="I80" s="1354"/>
      <c r="J80" s="1343" t="str">
        <f>IF(OR(計画書!Q78="",J73="原単位排出量"),"",計画書!Q78)</f>
        <v/>
      </c>
      <c r="K80" s="1344"/>
      <c r="L80" s="263" t="s">
        <v>85</v>
      </c>
      <c r="M80" s="1311" t="str">
        <f>IF(M79="","",(G77-M79)/G77*100)</f>
        <v/>
      </c>
      <c r="N80" s="1312"/>
      <c r="O80" s="266" t="s">
        <v>85</v>
      </c>
      <c r="P80" s="1385" t="str">
        <f>IF(②実施状況書!P80="","",②実施状況書!P80)</f>
        <v/>
      </c>
      <c r="Q80" s="1455"/>
      <c r="R80" s="264" t="s">
        <v>85</v>
      </c>
      <c r="S80" s="1470" t="str">
        <f>IF(S79="","",(G79-S79)/G79*100)</f>
        <v/>
      </c>
      <c r="T80" s="1471"/>
      <c r="U80" s="264" t="s">
        <v>85</v>
      </c>
      <c r="V80" s="1039"/>
      <c r="W80" s="426"/>
      <c r="X80" s="296"/>
      <c r="Y80" s="296"/>
      <c r="Z80" s="296"/>
      <c r="AA80" s="296"/>
      <c r="AB80" s="296"/>
      <c r="AC80" s="296"/>
      <c r="AD80" s="296"/>
      <c r="AE80" s="296"/>
      <c r="AF80" s="296"/>
      <c r="AG80" s="296"/>
      <c r="AH80" s="296"/>
      <c r="AI80" s="296"/>
      <c r="AJ80" s="296"/>
      <c r="AK80" s="138"/>
    </row>
    <row r="81" spans="1:37" ht="24" customHeight="1">
      <c r="A81" s="233"/>
      <c r="B81" s="1241" t="s">
        <v>494</v>
      </c>
      <c r="C81" s="1241"/>
      <c r="D81" s="1241"/>
      <c r="E81" s="1241"/>
      <c r="F81" s="1241"/>
      <c r="G81" s="1241"/>
      <c r="H81" s="1241"/>
      <c r="I81" s="1241"/>
      <c r="J81" s="1241"/>
      <c r="K81" s="1241"/>
      <c r="V81" s="1039"/>
      <c r="W81" s="296"/>
      <c r="X81" s="296"/>
      <c r="Y81" s="296"/>
      <c r="Z81" s="296"/>
      <c r="AA81" s="296"/>
      <c r="AB81" s="296"/>
      <c r="AC81" s="296"/>
      <c r="AD81" s="296"/>
      <c r="AE81" s="296"/>
      <c r="AF81" s="296"/>
      <c r="AG81" s="296"/>
      <c r="AH81" s="296"/>
      <c r="AI81" s="296"/>
      <c r="AJ81" s="296"/>
      <c r="AK81" s="138"/>
    </row>
    <row r="82" spans="1:37" ht="15" customHeight="1">
      <c r="A82" s="233"/>
      <c r="B82" s="1328" t="s">
        <v>25</v>
      </c>
      <c r="C82" s="1019"/>
      <c r="D82" s="1019"/>
      <c r="E82" s="1019"/>
      <c r="F82" s="1020"/>
      <c r="G82" s="1319" t="s">
        <v>81</v>
      </c>
      <c r="H82" s="1320"/>
      <c r="I82" s="1320"/>
      <c r="J82" s="1330" t="s">
        <v>84</v>
      </c>
      <c r="K82" s="1331"/>
      <c r="L82" s="1332"/>
      <c r="M82" s="1319" t="s">
        <v>82</v>
      </c>
      <c r="N82" s="1320"/>
      <c r="O82" s="1320"/>
      <c r="P82" s="1320"/>
      <c r="Q82" s="1320"/>
      <c r="R82" s="1320"/>
      <c r="S82" s="1320"/>
      <c r="T82" s="1320"/>
      <c r="U82" s="1321"/>
      <c r="V82" s="1039"/>
      <c r="W82" s="296"/>
      <c r="X82" s="296"/>
      <c r="Y82" s="296"/>
      <c r="Z82" s="296"/>
      <c r="AA82" s="296"/>
      <c r="AB82" s="296"/>
      <c r="AC82" s="296"/>
      <c r="AD82" s="296"/>
      <c r="AE82" s="296"/>
      <c r="AF82" s="296"/>
      <c r="AG82" s="296"/>
      <c r="AH82" s="296"/>
      <c r="AI82" s="296"/>
      <c r="AJ82" s="296"/>
      <c r="AK82" s="138"/>
    </row>
    <row r="83" spans="1:37" ht="15" customHeight="1">
      <c r="A83" s="233"/>
      <c r="B83" s="1329"/>
      <c r="C83" s="1021"/>
      <c r="D83" s="1021"/>
      <c r="E83" s="1021"/>
      <c r="F83" s="1022"/>
      <c r="G83" s="251" t="s">
        <v>284</v>
      </c>
      <c r="H83" s="391">
        <f>基本入力!F75</f>
        <v>7</v>
      </c>
      <c r="I83" s="253" t="s">
        <v>83</v>
      </c>
      <c r="J83" s="254" t="s">
        <v>284</v>
      </c>
      <c r="K83" s="255">
        <f>基本入力!M86</f>
        <v>10</v>
      </c>
      <c r="L83" s="256" t="s">
        <v>83</v>
      </c>
      <c r="M83" s="254" t="s">
        <v>284</v>
      </c>
      <c r="N83" s="255">
        <f>基本入力!M82</f>
        <v>8</v>
      </c>
      <c r="O83" s="257" t="s">
        <v>83</v>
      </c>
      <c r="P83" s="254" t="s">
        <v>284</v>
      </c>
      <c r="Q83" s="255">
        <f>基本入力!M84</f>
        <v>9</v>
      </c>
      <c r="R83" s="256" t="s">
        <v>83</v>
      </c>
      <c r="S83" s="258" t="s">
        <v>284</v>
      </c>
      <c r="T83" s="259">
        <f>基本入力!M86</f>
        <v>10</v>
      </c>
      <c r="U83" s="260" t="s">
        <v>83</v>
      </c>
      <c r="V83" s="1039"/>
      <c r="W83" s="296"/>
      <c r="X83" s="296"/>
      <c r="Y83" s="296"/>
      <c r="Z83" s="296"/>
      <c r="AA83" s="296"/>
      <c r="AB83" s="296"/>
      <c r="AC83" s="296"/>
      <c r="AD83" s="296"/>
      <c r="AE83" s="296"/>
      <c r="AF83" s="296"/>
      <c r="AG83" s="296"/>
      <c r="AH83" s="296"/>
      <c r="AI83" s="296"/>
      <c r="AJ83" s="296"/>
      <c r="AK83" s="138"/>
    </row>
    <row r="84" spans="1:37" ht="14.15" customHeight="1">
      <c r="A84" s="233"/>
      <c r="B84" s="1333" t="s">
        <v>496</v>
      </c>
      <c r="C84" s="1334"/>
      <c r="D84" s="1334"/>
      <c r="E84" s="1334"/>
      <c r="F84" s="1335"/>
      <c r="G84" s="1301" t="str">
        <f>IF(計画書!G82="","",計画書!G82)</f>
        <v/>
      </c>
      <c r="H84" s="1302"/>
      <c r="I84" s="261" t="str">
        <f>IF(計画書!J82="","",IF(計画書!J82="kg-","kg-CO2","t-CO2"))</f>
        <v/>
      </c>
      <c r="J84" s="1315" t="str">
        <f>IF(計画書!L82="","",計画書!L82)</f>
        <v/>
      </c>
      <c r="K84" s="1316"/>
      <c r="L84" s="261" t="str">
        <f>I84</f>
        <v/>
      </c>
      <c r="M84" s="1301" t="str">
        <f>IF(OR(①算定表!K92="",J73="総排出量"),"",IF(I84="kg-CO2",ROUND(P69*1000/①算定表!K92,-INT(LOG(ABS(P69*1000/①算定表!K92)))-1+4),ROUND(P69/①算定表!K92,-INT(LOG(ABS(P69/①算定表!K92)))-1+4)))</f>
        <v/>
      </c>
      <c r="N84" s="1302"/>
      <c r="O84" s="261" t="str">
        <f>I84</f>
        <v/>
      </c>
      <c r="P84" s="1456" t="str">
        <f>IF(②実施状況書!P84="","",②実施状況書!P84)</f>
        <v/>
      </c>
      <c r="Q84" s="1457"/>
      <c r="R84" s="261" t="str">
        <f>I84</f>
        <v/>
      </c>
      <c r="S84" s="1472" t="str">
        <f>IF(OR(③算定表!K92="",J73="総排出量"),"",IF(I84="kg-CO2",ROUND(P69*1000/③算定表!K92,-INT(LOG(ABS(P69*1000/③算定表!K92)))-1+4),ROUND(P69/③算定表!K92,-INT(LOG(ABS(P69/③算定表!K92)))-1+4)))</f>
        <v/>
      </c>
      <c r="T84" s="1473"/>
      <c r="U84" s="261" t="str">
        <f>I84</f>
        <v/>
      </c>
      <c r="V84" s="291"/>
      <c r="W84" s="1034"/>
      <c r="X84" s="1034"/>
      <c r="Y84" s="1034"/>
      <c r="Z84" s="1034"/>
      <c r="AA84" s="1034"/>
      <c r="AB84" s="1034"/>
      <c r="AC84" s="1034"/>
      <c r="AD84" s="1034"/>
      <c r="AE84" s="1034"/>
      <c r="AF84" s="1034"/>
      <c r="AG84" s="1034"/>
      <c r="AH84" s="1034"/>
      <c r="AI84" s="1034"/>
      <c r="AJ84" s="1034"/>
      <c r="AK84" s="138"/>
    </row>
    <row r="85" spans="1:37" ht="14.15" customHeight="1">
      <c r="A85" s="233"/>
      <c r="B85" s="1428"/>
      <c r="C85" s="1429"/>
      <c r="D85" s="1429"/>
      <c r="E85" s="1429"/>
      <c r="F85" s="1430"/>
      <c r="G85" s="1303"/>
      <c r="H85" s="1304"/>
      <c r="I85" s="267" t="str">
        <f>IF(計画書!J83="","",計画書!J83)</f>
        <v/>
      </c>
      <c r="J85" s="1317"/>
      <c r="K85" s="1318"/>
      <c r="L85" s="267" t="str">
        <f>IF(計画書!J83="","",計画書!J83)</f>
        <v/>
      </c>
      <c r="M85" s="1303"/>
      <c r="N85" s="1304"/>
      <c r="O85" s="267" t="str">
        <f>IF(計画書!J83="","",計画書!J83)</f>
        <v/>
      </c>
      <c r="P85" s="1458"/>
      <c r="Q85" s="1459"/>
      <c r="R85" s="267" t="str">
        <f>IF(計画書!J83="","",計画書!J83)</f>
        <v/>
      </c>
      <c r="S85" s="1474"/>
      <c r="T85" s="1475"/>
      <c r="U85" s="261" t="str">
        <f>IF(計画書!J83="","",計画書!J83)</f>
        <v/>
      </c>
      <c r="V85" s="291"/>
      <c r="W85" s="293"/>
      <c r="X85" s="297"/>
      <c r="Y85" s="297"/>
      <c r="Z85" s="297"/>
      <c r="AA85" s="297"/>
      <c r="AB85" s="297"/>
      <c r="AC85" s="297"/>
      <c r="AD85" s="297"/>
      <c r="AE85" s="297"/>
      <c r="AF85" s="297"/>
      <c r="AG85" s="297"/>
      <c r="AH85" s="297"/>
      <c r="AI85" s="297"/>
      <c r="AJ85" s="297"/>
      <c r="AK85" s="138"/>
    </row>
    <row r="86" spans="1:37" ht="20.149999999999999" customHeight="1">
      <c r="A86" s="233"/>
      <c r="B86" s="1345" t="s">
        <v>247</v>
      </c>
      <c r="C86" s="1346"/>
      <c r="D86" s="1346"/>
      <c r="E86" s="1346"/>
      <c r="F86" s="1347"/>
      <c r="G86" s="1352"/>
      <c r="H86" s="1353"/>
      <c r="I86" s="1354"/>
      <c r="J86" s="1385" t="str">
        <f>IF(OR(計画書!Q82="",J73="総排出量"),"",計画書!Q82)</f>
        <v/>
      </c>
      <c r="K86" s="1386"/>
      <c r="L86" s="263" t="s">
        <v>85</v>
      </c>
      <c r="M86" s="1311" t="str">
        <f>IF(OR(G84="",M84=""),"",(G84-M84)/G84*100)</f>
        <v/>
      </c>
      <c r="N86" s="1312"/>
      <c r="O86" s="266" t="s">
        <v>85</v>
      </c>
      <c r="P86" s="1385" t="str">
        <f>IF(②実施状況書!P86="","",②実施状況書!P86)</f>
        <v/>
      </c>
      <c r="Q86" s="1455"/>
      <c r="R86" s="264" t="s">
        <v>85</v>
      </c>
      <c r="S86" s="1470" t="str">
        <f>IF(OR(G84="",S84=""),"",(G84-S84)/G84*100)</f>
        <v/>
      </c>
      <c r="T86" s="1471"/>
      <c r="U86" s="264" t="s">
        <v>85</v>
      </c>
      <c r="V86" s="295"/>
      <c r="W86" s="292"/>
      <c r="X86" s="292"/>
      <c r="Y86" s="292"/>
      <c r="Z86" s="292"/>
      <c r="AA86" s="292"/>
      <c r="AB86" s="292"/>
      <c r="AC86" s="292"/>
      <c r="AD86" s="292"/>
      <c r="AE86" s="292"/>
      <c r="AF86" s="292"/>
      <c r="AG86" s="292"/>
      <c r="AH86" s="292"/>
      <c r="AI86" s="292"/>
      <c r="AJ86" s="292"/>
      <c r="AK86" s="138"/>
    </row>
    <row r="87" spans="1:37" ht="14.15" customHeight="1">
      <c r="A87" s="233"/>
      <c r="B87" s="1360" t="s">
        <v>497</v>
      </c>
      <c r="C87" s="1361"/>
      <c r="D87" s="1361"/>
      <c r="E87" s="1361"/>
      <c r="F87" s="1362"/>
      <c r="G87" s="1301" t="str">
        <f>IF(OR(基準算定表!K92="",J73="総排出量"),"",IF(J82="kg-",ROUND(基準算定表!K125*1000/基準算定表!K92,-INT(LOG(ABS(基準算定表!K125*1000/基準算定表!K92)))-1+4),ROUND(基準算定表!K125/基準算定表!K92,-INT(LOG(ABS(基準算定表!K125/基準算定表!K92)))-1+4)))</f>
        <v/>
      </c>
      <c r="H87" s="1302"/>
      <c r="I87" s="261" t="str">
        <f>IF(計画書!J82="","",IF(計画書!J82="kg-","kg-CO2","t-CO2"))</f>
        <v/>
      </c>
      <c r="J87" s="1315" t="str">
        <f>IF(計画書!L83="","",計画書!L83)</f>
        <v/>
      </c>
      <c r="K87" s="1316"/>
      <c r="L87" s="261" t="str">
        <f>I84</f>
        <v/>
      </c>
      <c r="M87" s="1301" t="str">
        <f>IF(OR(M84="",B151=""),"",IF(I84="kg-CO2",ROUND((P69-B151)*1000/①算定表!K92,-INT(LOG(ABS((P69-B151)*1000/①算定表!K92)))-1+4),ROUND((P69-B151)/①算定表!K92,-INT(LOG(ABS((P69-B151)/①算定表!K92)))-1+4)))</f>
        <v/>
      </c>
      <c r="N87" s="1302"/>
      <c r="O87" s="261" t="str">
        <f>I84</f>
        <v/>
      </c>
      <c r="P87" s="1456" t="str">
        <f>IF(②実施状況書!P87="","",②実施状況書!P87)</f>
        <v/>
      </c>
      <c r="Q87" s="1457"/>
      <c r="R87" s="261" t="str">
        <f>I84</f>
        <v/>
      </c>
      <c r="S87" s="1472" t="str">
        <f>IF(OR(S84="",B151=""),"",IF(I84="kg-CO2",ROUND((P69-B151)*1000/③算定表!K92,-INT(LOG(ABS((P69-B151)*1000/③算定表!K92)))-1+4),ROUND((P69-B151)/③算定表!K92,-INT(LOG(ABS((P69-B151)/③算定表!K92)))-1+4)))</f>
        <v/>
      </c>
      <c r="T87" s="1473"/>
      <c r="U87" s="261" t="str">
        <f>I84</f>
        <v/>
      </c>
      <c r="V87" s="291"/>
      <c r="W87" s="297"/>
      <c r="X87" s="297"/>
      <c r="Y87" s="297"/>
      <c r="Z87" s="297"/>
      <c r="AA87" s="297"/>
      <c r="AB87" s="297"/>
      <c r="AC87" s="297"/>
      <c r="AD87" s="297"/>
      <c r="AE87" s="297"/>
      <c r="AF87" s="297"/>
      <c r="AG87" s="297"/>
      <c r="AH87" s="297"/>
      <c r="AI87" s="297"/>
      <c r="AJ87" s="297"/>
      <c r="AK87" s="297"/>
    </row>
    <row r="88" spans="1:37" ht="14.15" customHeight="1">
      <c r="A88" s="233"/>
      <c r="B88" s="1363"/>
      <c r="C88" s="1364"/>
      <c r="D88" s="1364"/>
      <c r="E88" s="1364"/>
      <c r="F88" s="1365"/>
      <c r="G88" s="1303"/>
      <c r="H88" s="1304"/>
      <c r="I88" s="267" t="str">
        <f>IF(計画書!J83="","",計画書!J83)</f>
        <v/>
      </c>
      <c r="J88" s="1317"/>
      <c r="K88" s="1318"/>
      <c r="L88" s="267" t="str">
        <f>IF(計画書!J83="","",計画書!J83)</f>
        <v/>
      </c>
      <c r="M88" s="1303"/>
      <c r="N88" s="1304"/>
      <c r="O88" s="267" t="str">
        <f>IF(計画書!J83="","",計画書!J83)</f>
        <v/>
      </c>
      <c r="P88" s="1458"/>
      <c r="Q88" s="1459"/>
      <c r="R88" s="267" t="str">
        <f>IF(計画書!J83="","",計画書!J83)</f>
        <v/>
      </c>
      <c r="S88" s="1474"/>
      <c r="T88" s="1475"/>
      <c r="U88" s="261" t="str">
        <f>IF(計画書!J83="","",計画書!J83)</f>
        <v/>
      </c>
      <c r="V88" s="291"/>
      <c r="W88" s="297"/>
      <c r="X88" s="297"/>
      <c r="Y88" s="297"/>
      <c r="Z88" s="297"/>
      <c r="AA88" s="297"/>
      <c r="AB88" s="297"/>
      <c r="AC88" s="297"/>
      <c r="AD88" s="297"/>
      <c r="AE88" s="297"/>
      <c r="AF88" s="297"/>
      <c r="AG88" s="297"/>
      <c r="AH88" s="297"/>
      <c r="AI88" s="297"/>
      <c r="AJ88" s="297"/>
      <c r="AK88" s="297"/>
    </row>
    <row r="89" spans="1:37" ht="20.149999999999999" customHeight="1">
      <c r="A89" s="233"/>
      <c r="B89" s="1345" t="s">
        <v>247</v>
      </c>
      <c r="C89" s="1346"/>
      <c r="D89" s="1346"/>
      <c r="E89" s="1346"/>
      <c r="F89" s="1347"/>
      <c r="G89" s="1352"/>
      <c r="H89" s="1353"/>
      <c r="I89" s="1354"/>
      <c r="J89" s="1343" t="str">
        <f>IF(OR(計画書!Q83="",J73="原単位排出量"),"",計画書!Q83)</f>
        <v/>
      </c>
      <c r="K89" s="1344"/>
      <c r="L89" s="263" t="s">
        <v>85</v>
      </c>
      <c r="M89" s="1311" t="str">
        <f>IF(OR(G84="",M87=""),"",(G84-M87)/G84*100)</f>
        <v/>
      </c>
      <c r="N89" s="1312"/>
      <c r="O89" s="266" t="s">
        <v>85</v>
      </c>
      <c r="P89" s="1385" t="str">
        <f>IF(②実施状況書!P89="","",②実施状況書!P89)</f>
        <v/>
      </c>
      <c r="Q89" s="1455"/>
      <c r="R89" s="264" t="s">
        <v>85</v>
      </c>
      <c r="S89" s="1470" t="str">
        <f>IF(OR(G87="",S87=""),"",(G87-S87)/G87*100)</f>
        <v/>
      </c>
      <c r="T89" s="1471"/>
      <c r="U89" s="264" t="s">
        <v>85</v>
      </c>
      <c r="V89" s="299"/>
      <c r="W89" s="297"/>
      <c r="X89" s="297"/>
      <c r="Y89" s="297"/>
      <c r="Z89" s="297"/>
      <c r="AA89" s="297"/>
      <c r="AB89" s="297"/>
      <c r="AC89" s="297"/>
      <c r="AD89" s="297"/>
      <c r="AE89" s="297"/>
      <c r="AF89" s="297"/>
      <c r="AG89" s="297"/>
      <c r="AH89" s="297"/>
      <c r="AI89" s="297"/>
      <c r="AJ89" s="297"/>
      <c r="AK89" s="297"/>
    </row>
    <row r="90" spans="1:37" ht="15" customHeight="1">
      <c r="A90" s="233"/>
      <c r="B90" s="218"/>
      <c r="C90" s="218"/>
      <c r="D90" s="218"/>
      <c r="E90" s="218"/>
      <c r="F90" s="218"/>
      <c r="G90" s="268"/>
      <c r="H90" s="268"/>
      <c r="I90" s="269"/>
      <c r="J90" s="402"/>
      <c r="K90" s="402"/>
      <c r="L90" s="269"/>
      <c r="M90" s="219"/>
      <c r="N90" s="219"/>
      <c r="O90" s="269"/>
      <c r="P90" s="402"/>
      <c r="Q90" s="402"/>
      <c r="R90" s="269"/>
      <c r="S90" s="222"/>
      <c r="T90" s="222"/>
      <c r="U90" s="269"/>
      <c r="V90" s="291"/>
      <c r="W90" s="297"/>
      <c r="X90" s="297"/>
      <c r="Y90" s="297"/>
      <c r="Z90" s="297"/>
      <c r="AA90" s="297"/>
      <c r="AB90" s="297"/>
      <c r="AC90" s="297"/>
      <c r="AD90" s="297"/>
      <c r="AE90" s="297"/>
      <c r="AF90" s="297"/>
      <c r="AG90" s="297"/>
      <c r="AH90" s="297"/>
      <c r="AI90" s="297"/>
      <c r="AJ90" s="297"/>
      <c r="AK90" s="297"/>
    </row>
    <row r="91" spans="1:37" ht="20.149999999999999" customHeight="1">
      <c r="A91" s="233"/>
      <c r="B91" s="223" t="s">
        <v>132</v>
      </c>
      <c r="V91" s="291"/>
      <c r="W91" s="297"/>
      <c r="X91" s="297"/>
      <c r="Y91" s="297"/>
      <c r="Z91" s="297"/>
      <c r="AA91" s="297"/>
      <c r="AB91" s="297"/>
      <c r="AC91" s="297"/>
      <c r="AD91" s="297"/>
      <c r="AE91" s="297"/>
      <c r="AF91" s="297"/>
      <c r="AG91" s="297"/>
      <c r="AH91" s="297"/>
      <c r="AI91" s="297"/>
      <c r="AJ91" s="297"/>
      <c r="AK91" s="297"/>
    </row>
    <row r="92" spans="1:37" ht="25" customHeight="1">
      <c r="A92" s="233"/>
      <c r="B92" s="1108"/>
      <c r="C92" s="1109"/>
      <c r="D92" s="1109"/>
      <c r="E92" s="1109"/>
      <c r="F92" s="1109"/>
      <c r="G92" s="1109"/>
      <c r="H92" s="1109"/>
      <c r="I92" s="1109"/>
      <c r="J92" s="1109"/>
      <c r="K92" s="1109"/>
      <c r="L92" s="1109"/>
      <c r="M92" s="1109"/>
      <c r="N92" s="1109"/>
      <c r="O92" s="1109"/>
      <c r="P92" s="1109"/>
      <c r="Q92" s="1109"/>
      <c r="R92" s="1109"/>
      <c r="S92" s="1109"/>
      <c r="T92" s="1109"/>
      <c r="U92" s="1110"/>
      <c r="V92" s="291"/>
      <c r="W92" s="293" t="s">
        <v>469</v>
      </c>
      <c r="X92" s="297"/>
      <c r="Y92" s="297"/>
      <c r="Z92" s="297"/>
      <c r="AA92" s="297"/>
      <c r="AB92" s="297"/>
      <c r="AC92" s="297"/>
      <c r="AD92" s="297"/>
      <c r="AE92" s="297"/>
      <c r="AF92" s="297"/>
      <c r="AG92" s="297"/>
      <c r="AH92" s="297"/>
      <c r="AI92" s="297"/>
      <c r="AJ92" s="297"/>
      <c r="AK92" s="297"/>
    </row>
    <row r="93" spans="1:37" ht="25" customHeight="1">
      <c r="A93" s="233"/>
      <c r="B93" s="1111"/>
      <c r="C93" s="1112"/>
      <c r="D93" s="1112"/>
      <c r="E93" s="1112"/>
      <c r="F93" s="1112"/>
      <c r="G93" s="1112"/>
      <c r="H93" s="1112"/>
      <c r="I93" s="1112"/>
      <c r="J93" s="1112"/>
      <c r="K93" s="1112"/>
      <c r="L93" s="1112"/>
      <c r="M93" s="1112"/>
      <c r="N93" s="1112"/>
      <c r="O93" s="1112"/>
      <c r="P93" s="1112"/>
      <c r="Q93" s="1112"/>
      <c r="R93" s="1112"/>
      <c r="S93" s="1112"/>
      <c r="T93" s="1112"/>
      <c r="U93" s="1113"/>
      <c r="V93" s="291"/>
      <c r="W93" s="292"/>
      <c r="X93" s="292"/>
      <c r="Y93" s="292"/>
      <c r="Z93" s="292"/>
      <c r="AA93" s="292"/>
      <c r="AB93" s="292"/>
      <c r="AC93" s="292"/>
      <c r="AD93" s="292"/>
      <c r="AE93" s="292"/>
      <c r="AF93" s="292"/>
      <c r="AG93" s="292"/>
      <c r="AH93" s="292"/>
      <c r="AI93" s="292"/>
      <c r="AJ93" s="292"/>
      <c r="AK93" s="138"/>
    </row>
    <row r="94" spans="1:37" ht="25" customHeight="1">
      <c r="A94" s="233"/>
      <c r="B94" s="1114"/>
      <c r="C94" s="1115"/>
      <c r="D94" s="1115"/>
      <c r="E94" s="1115"/>
      <c r="F94" s="1115"/>
      <c r="G94" s="1115"/>
      <c r="H94" s="1115"/>
      <c r="I94" s="1115"/>
      <c r="J94" s="1115"/>
      <c r="K94" s="1115"/>
      <c r="L94" s="1115"/>
      <c r="M94" s="1115"/>
      <c r="N94" s="1115"/>
      <c r="O94" s="1115"/>
      <c r="P94" s="1115"/>
      <c r="Q94" s="1115"/>
      <c r="R94" s="1115"/>
      <c r="S94" s="1115"/>
      <c r="T94" s="1115"/>
      <c r="U94" s="1116"/>
      <c r="V94" s="291"/>
      <c r="W94" s="292"/>
      <c r="X94" s="292"/>
      <c r="Y94" s="292"/>
      <c r="Z94" s="292"/>
      <c r="AA94" s="292"/>
      <c r="AB94" s="292"/>
      <c r="AC94" s="292"/>
      <c r="AD94" s="292"/>
      <c r="AE94" s="292"/>
      <c r="AF94" s="292"/>
      <c r="AG94" s="292"/>
      <c r="AH94" s="292"/>
      <c r="AI94" s="292"/>
      <c r="AJ94" s="292"/>
      <c r="AK94" s="138"/>
    </row>
    <row r="95" spans="1:37" ht="22" customHeight="1">
      <c r="A95" s="233"/>
      <c r="B95" s="1454" t="s">
        <v>378</v>
      </c>
      <c r="C95" s="1454"/>
      <c r="D95" s="1454"/>
      <c r="E95" s="1454"/>
      <c r="F95" s="1454"/>
      <c r="G95" s="1454"/>
      <c r="H95" s="1454"/>
      <c r="I95" s="1454"/>
      <c r="J95" s="1454"/>
      <c r="K95" s="1454"/>
      <c r="L95" s="1454"/>
      <c r="M95" s="1454"/>
      <c r="N95" s="1454"/>
      <c r="O95" s="1454"/>
      <c r="P95" s="1454"/>
      <c r="Q95" s="1454"/>
      <c r="R95" s="1454"/>
      <c r="S95" s="1454"/>
      <c r="T95" s="1454"/>
      <c r="U95" s="1454"/>
      <c r="V95" s="291"/>
      <c r="W95" s="292"/>
      <c r="X95" s="292"/>
      <c r="Y95" s="292"/>
      <c r="Z95" s="292"/>
      <c r="AA95" s="292"/>
      <c r="AB95" s="292"/>
      <c r="AC95" s="292"/>
      <c r="AD95" s="292"/>
      <c r="AE95" s="292"/>
      <c r="AF95" s="292"/>
      <c r="AG95" s="292"/>
      <c r="AH95" s="292"/>
      <c r="AI95" s="292"/>
      <c r="AJ95" s="292"/>
      <c r="AK95" s="138"/>
    </row>
    <row r="96" spans="1:37" ht="22" customHeight="1">
      <c r="A96" s="233"/>
      <c r="B96" s="1454" t="s">
        <v>379</v>
      </c>
      <c r="C96" s="1454"/>
      <c r="D96" s="1454"/>
      <c r="E96" s="1454"/>
      <c r="F96" s="1454"/>
      <c r="G96" s="1454"/>
      <c r="H96" s="1454"/>
      <c r="I96" s="1454"/>
      <c r="J96" s="1454"/>
      <c r="K96" s="1454"/>
      <c r="L96" s="1454"/>
      <c r="M96" s="1454"/>
      <c r="N96" s="1454"/>
      <c r="O96" s="1454"/>
      <c r="P96" s="1454"/>
      <c r="Q96" s="1454"/>
      <c r="R96" s="1454"/>
      <c r="S96" s="1454"/>
      <c r="T96" s="1454"/>
      <c r="U96" s="1454"/>
      <c r="V96" s="291"/>
      <c r="W96" s="292"/>
      <c r="X96" s="292"/>
      <c r="Y96" s="292"/>
      <c r="Z96" s="292"/>
      <c r="AA96" s="292"/>
      <c r="AB96" s="292"/>
      <c r="AC96" s="292"/>
      <c r="AD96" s="292"/>
      <c r="AE96" s="292"/>
      <c r="AF96" s="292"/>
      <c r="AG96" s="292"/>
      <c r="AH96" s="292"/>
      <c r="AI96" s="292"/>
      <c r="AJ96" s="292"/>
      <c r="AK96" s="138"/>
    </row>
    <row r="97" spans="1:37" ht="22" customHeight="1">
      <c r="A97" s="233"/>
      <c r="B97" s="1454" t="s">
        <v>414</v>
      </c>
      <c r="C97" s="1454"/>
      <c r="D97" s="1454"/>
      <c r="E97" s="1454"/>
      <c r="F97" s="1454"/>
      <c r="G97" s="1454"/>
      <c r="H97" s="1454"/>
      <c r="I97" s="1454"/>
      <c r="J97" s="1454"/>
      <c r="K97" s="1454"/>
      <c r="L97" s="1454"/>
      <c r="M97" s="1454"/>
      <c r="N97" s="1454"/>
      <c r="O97" s="1454"/>
      <c r="P97" s="1454"/>
      <c r="Q97" s="1454"/>
      <c r="R97" s="1454"/>
      <c r="S97" s="1454"/>
      <c r="T97" s="1454"/>
      <c r="U97" s="1454"/>
      <c r="V97" s="291"/>
      <c r="W97" s="1034"/>
      <c r="X97" s="1034"/>
      <c r="Y97" s="1034"/>
      <c r="Z97" s="1034"/>
      <c r="AA97" s="1034"/>
      <c r="AB97" s="1034"/>
      <c r="AC97" s="1034"/>
      <c r="AD97" s="1034"/>
      <c r="AE97" s="1034"/>
      <c r="AF97" s="1034"/>
      <c r="AG97" s="1034"/>
      <c r="AH97" s="1034"/>
      <c r="AI97" s="1034"/>
      <c r="AJ97" s="1034"/>
      <c r="AK97" s="1034"/>
    </row>
    <row r="98" spans="1:37" ht="23.25" customHeight="1">
      <c r="A98" s="233"/>
      <c r="B98" s="1454" t="s">
        <v>380</v>
      </c>
      <c r="C98" s="1454"/>
      <c r="D98" s="1454"/>
      <c r="E98" s="1454"/>
      <c r="F98" s="1454"/>
      <c r="G98" s="1454"/>
      <c r="H98" s="1454"/>
      <c r="I98" s="1454"/>
      <c r="J98" s="1454"/>
      <c r="K98" s="1454"/>
      <c r="L98" s="1454"/>
      <c r="M98" s="1454"/>
      <c r="N98" s="1454"/>
      <c r="O98" s="1454"/>
      <c r="P98" s="1454"/>
      <c r="Q98" s="1454"/>
      <c r="R98" s="1454"/>
      <c r="S98" s="1454"/>
      <c r="T98" s="1454"/>
      <c r="U98" s="1454"/>
      <c r="V98" s="291"/>
      <c r="W98" s="292"/>
      <c r="X98" s="292"/>
      <c r="Y98" s="292"/>
      <c r="Z98" s="292"/>
      <c r="AA98" s="292"/>
      <c r="AB98" s="292"/>
      <c r="AC98" s="292"/>
      <c r="AD98" s="292"/>
      <c r="AE98" s="292"/>
      <c r="AF98" s="292"/>
      <c r="AG98" s="292"/>
      <c r="AH98" s="292"/>
      <c r="AI98" s="292"/>
      <c r="AJ98" s="292"/>
      <c r="AK98" s="138"/>
    </row>
    <row r="99" spans="1:37" ht="25.5" customHeight="1">
      <c r="A99" s="233"/>
      <c r="B99" s="226"/>
      <c r="C99" s="226"/>
      <c r="D99" s="226"/>
      <c r="E99" s="226"/>
      <c r="F99" s="226"/>
      <c r="G99" s="227"/>
      <c r="H99" s="227"/>
      <c r="I99" s="227"/>
      <c r="J99" s="227"/>
      <c r="K99" s="227"/>
      <c r="L99" s="227"/>
      <c r="M99" s="227"/>
      <c r="N99" s="227"/>
      <c r="O99" s="227"/>
      <c r="P99" s="227"/>
      <c r="Q99" s="227"/>
      <c r="R99" s="227"/>
      <c r="S99" s="227"/>
      <c r="T99" s="227"/>
      <c r="U99" s="227"/>
      <c r="V99" s="291"/>
      <c r="W99" s="293"/>
      <c r="X99" s="297"/>
      <c r="Y99" s="297"/>
      <c r="Z99" s="297"/>
      <c r="AA99" s="297"/>
      <c r="AB99" s="297"/>
      <c r="AC99" s="297"/>
      <c r="AD99" s="297"/>
      <c r="AE99" s="297"/>
      <c r="AF99" s="297"/>
      <c r="AG99" s="297"/>
      <c r="AH99" s="297"/>
      <c r="AI99" s="297"/>
      <c r="AJ99" s="297"/>
      <c r="AK99" s="297"/>
    </row>
    <row r="100" spans="1:37" ht="30" customHeight="1">
      <c r="A100" s="233"/>
      <c r="B100" s="223" t="s">
        <v>147</v>
      </c>
      <c r="F100" s="1239" t="str">
        <f>③報告書!H20</f>
        <v/>
      </c>
      <c r="G100" s="1239"/>
      <c r="H100" s="1239"/>
      <c r="I100" s="1239"/>
      <c r="J100" s="1239"/>
      <c r="K100" s="1239"/>
      <c r="L100" s="1239"/>
      <c r="M100" s="1239"/>
      <c r="N100" s="1239"/>
      <c r="O100" s="1239"/>
      <c r="P100" s="1239"/>
      <c r="Q100" s="1239"/>
      <c r="R100" s="1239"/>
      <c r="S100" s="1239"/>
      <c r="T100" s="1239"/>
      <c r="U100" s="1239"/>
      <c r="V100" s="291"/>
      <c r="W100" s="1164"/>
      <c r="X100" s="1164"/>
      <c r="Y100" s="1164"/>
      <c r="Z100" s="1164"/>
      <c r="AA100" s="1164"/>
      <c r="AB100" s="1164"/>
      <c r="AC100" s="1164"/>
      <c r="AD100" s="1164"/>
      <c r="AE100" s="1164"/>
      <c r="AF100" s="1164"/>
      <c r="AG100" s="1164"/>
      <c r="AH100" s="1164"/>
      <c r="AI100" s="1164"/>
      <c r="AJ100" s="292"/>
      <c r="AK100" s="138"/>
    </row>
    <row r="101" spans="1:37" ht="3" customHeight="1">
      <c r="A101" s="233"/>
      <c r="T101" s="402"/>
      <c r="U101" s="402"/>
      <c r="V101" s="291"/>
      <c r="W101" s="292"/>
      <c r="X101" s="292"/>
      <c r="Y101" s="292"/>
      <c r="Z101" s="292"/>
      <c r="AA101" s="292"/>
      <c r="AB101" s="292"/>
      <c r="AC101" s="292"/>
      <c r="AD101" s="292"/>
      <c r="AE101" s="292"/>
      <c r="AF101" s="292"/>
      <c r="AG101" s="292"/>
      <c r="AH101" s="292"/>
      <c r="AI101" s="292"/>
      <c r="AJ101" s="292"/>
      <c r="AK101" s="138"/>
    </row>
    <row r="102" spans="1:37" ht="30" customHeight="1">
      <c r="A102" s="233"/>
      <c r="B102" s="223" t="s">
        <v>381</v>
      </c>
      <c r="T102" s="402"/>
      <c r="U102" s="402"/>
      <c r="V102" s="291"/>
      <c r="W102" s="292" t="s">
        <v>468</v>
      </c>
      <c r="X102" s="292"/>
      <c r="Y102" s="292"/>
      <c r="Z102" s="292"/>
      <c r="AA102" s="292"/>
      <c r="AB102" s="292"/>
      <c r="AC102" s="292"/>
      <c r="AD102" s="292"/>
      <c r="AE102" s="292"/>
      <c r="AF102" s="292"/>
      <c r="AG102" s="292"/>
      <c r="AH102" s="292"/>
      <c r="AI102" s="292"/>
      <c r="AJ102" s="292"/>
      <c r="AK102" s="138"/>
    </row>
    <row r="103" spans="1:37" ht="30" customHeight="1">
      <c r="A103" s="233"/>
      <c r="B103" s="228" t="s">
        <v>129</v>
      </c>
      <c r="T103" s="402"/>
      <c r="U103" s="402"/>
      <c r="V103" s="291"/>
      <c r="W103" s="1034" t="s">
        <v>472</v>
      </c>
      <c r="X103" s="1034"/>
      <c r="Y103" s="1034"/>
      <c r="Z103" s="1034"/>
      <c r="AA103" s="1034"/>
      <c r="AB103" s="1034"/>
      <c r="AC103" s="1034"/>
      <c r="AD103" s="1034"/>
      <c r="AE103" s="1034"/>
      <c r="AF103" s="1034"/>
      <c r="AG103" s="1034"/>
      <c r="AH103" s="1034"/>
      <c r="AI103" s="1034"/>
      <c r="AJ103" s="1034"/>
      <c r="AK103" s="1034"/>
    </row>
    <row r="104" spans="1:37" ht="30" customHeight="1">
      <c r="A104" s="233"/>
      <c r="B104" s="1098" t="s">
        <v>22</v>
      </c>
      <c r="C104" s="1373"/>
      <c r="D104" s="1374"/>
      <c r="E104" s="1168" t="s">
        <v>23</v>
      </c>
      <c r="F104" s="1168"/>
      <c r="G104" s="1168"/>
      <c r="H104" s="1168"/>
      <c r="I104" s="1168"/>
      <c r="J104" s="1168"/>
      <c r="K104" s="1168"/>
      <c r="L104" s="1168"/>
      <c r="M104" s="620" t="s">
        <v>24</v>
      </c>
      <c r="N104" s="633"/>
      <c r="O104" s="633"/>
      <c r="P104" s="634"/>
      <c r="Q104" s="620" t="s">
        <v>449</v>
      </c>
      <c r="R104" s="633"/>
      <c r="S104" s="633"/>
      <c r="T104" s="633"/>
      <c r="U104" s="634"/>
      <c r="V104" s="291"/>
      <c r="W104" s="292"/>
      <c r="X104" s="292"/>
      <c r="Y104" s="292"/>
      <c r="Z104" s="292"/>
      <c r="AA104" s="292"/>
      <c r="AB104" s="292"/>
      <c r="AC104" s="292"/>
      <c r="AD104" s="292"/>
      <c r="AE104" s="292"/>
      <c r="AF104" s="292"/>
      <c r="AG104" s="292"/>
      <c r="AH104" s="292"/>
      <c r="AI104" s="292"/>
      <c r="AJ104" s="292"/>
      <c r="AK104" s="138"/>
    </row>
    <row r="105" spans="1:37" ht="88.5" customHeight="1">
      <c r="A105" s="233"/>
      <c r="B105" s="1355" t="str">
        <f>IF(計画書!B100="","",計画書!B100)</f>
        <v/>
      </c>
      <c r="C105" s="1355"/>
      <c r="D105" s="1355"/>
      <c r="E105" s="1355" t="str">
        <f>IF(計画書!F100="","",計画書!F100)</f>
        <v/>
      </c>
      <c r="F105" s="1356"/>
      <c r="G105" s="1356"/>
      <c r="H105" s="1356"/>
      <c r="I105" s="1356"/>
      <c r="J105" s="1356"/>
      <c r="K105" s="1356"/>
      <c r="L105" s="1356"/>
      <c r="M105" s="1401" t="str">
        <f>IF(計画書!O100="","",計画書!O100)</f>
        <v/>
      </c>
      <c r="N105" s="1402"/>
      <c r="O105" s="1402"/>
      <c r="P105" s="1403"/>
      <c r="Q105" s="1420"/>
      <c r="R105" s="1421"/>
      <c r="S105" s="1421"/>
      <c r="T105" s="1421"/>
      <c r="U105" s="1422"/>
      <c r="V105" s="291"/>
      <c r="W105" s="293" t="s">
        <v>469</v>
      </c>
      <c r="X105" s="297"/>
      <c r="Y105" s="297"/>
      <c r="Z105" s="297"/>
      <c r="AA105" s="297"/>
      <c r="AB105" s="297"/>
      <c r="AC105" s="297"/>
      <c r="AD105" s="297"/>
      <c r="AE105" s="297"/>
      <c r="AF105" s="297"/>
      <c r="AG105" s="297"/>
      <c r="AH105" s="297"/>
      <c r="AI105" s="297"/>
      <c r="AJ105" s="297"/>
      <c r="AK105" s="297"/>
    </row>
    <row r="106" spans="1:37" ht="88.5" customHeight="1">
      <c r="A106" s="233"/>
      <c r="B106" s="1355" t="str">
        <f>IF(計画書!B101="","",計画書!B101)</f>
        <v/>
      </c>
      <c r="C106" s="1355"/>
      <c r="D106" s="1355"/>
      <c r="E106" s="1355" t="str">
        <f>IF(計画書!F101="","",計画書!F101)</f>
        <v/>
      </c>
      <c r="F106" s="1356"/>
      <c r="G106" s="1356"/>
      <c r="H106" s="1356"/>
      <c r="I106" s="1356"/>
      <c r="J106" s="1356"/>
      <c r="K106" s="1356"/>
      <c r="L106" s="1356"/>
      <c r="M106" s="1401" t="str">
        <f>IF(計画書!O101="","",計画書!O101)</f>
        <v/>
      </c>
      <c r="N106" s="1402"/>
      <c r="O106" s="1402"/>
      <c r="P106" s="1403"/>
      <c r="Q106" s="1420"/>
      <c r="R106" s="1421"/>
      <c r="S106" s="1421"/>
      <c r="T106" s="1421"/>
      <c r="U106" s="1422"/>
      <c r="V106" s="291"/>
      <c r="W106" s="297"/>
      <c r="X106" s="297"/>
      <c r="Y106" s="297"/>
      <c r="Z106" s="297"/>
      <c r="AA106" s="297"/>
      <c r="AB106" s="297"/>
      <c r="AC106" s="297"/>
      <c r="AD106" s="297"/>
      <c r="AE106" s="297"/>
      <c r="AF106" s="297"/>
      <c r="AG106" s="297"/>
      <c r="AH106" s="297"/>
      <c r="AI106" s="297"/>
      <c r="AJ106" s="297"/>
      <c r="AK106" s="297"/>
    </row>
    <row r="107" spans="1:37" ht="88.5" customHeight="1">
      <c r="A107" s="233"/>
      <c r="B107" s="1355" t="str">
        <f>IF(計画書!B102="","",計画書!B102)</f>
        <v/>
      </c>
      <c r="C107" s="1355"/>
      <c r="D107" s="1355"/>
      <c r="E107" s="1355" t="str">
        <f>IF(計画書!F102="","",計画書!F102)</f>
        <v/>
      </c>
      <c r="F107" s="1356"/>
      <c r="G107" s="1356"/>
      <c r="H107" s="1356"/>
      <c r="I107" s="1356"/>
      <c r="J107" s="1356"/>
      <c r="K107" s="1356"/>
      <c r="L107" s="1356"/>
      <c r="M107" s="1401" t="str">
        <f>IF(計画書!O102="","",計画書!O102)</f>
        <v/>
      </c>
      <c r="N107" s="1402"/>
      <c r="O107" s="1402"/>
      <c r="P107" s="1403"/>
      <c r="Q107" s="1420"/>
      <c r="R107" s="1421"/>
      <c r="S107" s="1421"/>
      <c r="T107" s="1421"/>
      <c r="U107" s="1422"/>
      <c r="V107" s="291"/>
      <c r="W107" s="292"/>
      <c r="X107" s="292"/>
      <c r="Y107" s="292"/>
      <c r="Z107" s="292"/>
      <c r="AA107" s="292"/>
      <c r="AB107" s="292"/>
      <c r="AC107" s="292"/>
      <c r="AD107" s="292"/>
      <c r="AE107" s="292"/>
      <c r="AF107" s="292"/>
      <c r="AG107" s="292"/>
      <c r="AH107" s="292"/>
      <c r="AI107" s="292"/>
      <c r="AJ107" s="292"/>
      <c r="AK107" s="138"/>
    </row>
    <row r="108" spans="1:37" ht="88.5" customHeight="1">
      <c r="A108" s="233"/>
      <c r="B108" s="1355" t="str">
        <f>IF(計画書!B103="","",計画書!B103)</f>
        <v/>
      </c>
      <c r="C108" s="1355"/>
      <c r="D108" s="1355"/>
      <c r="E108" s="1355" t="str">
        <f>IF(計画書!F103="","",計画書!F103)</f>
        <v/>
      </c>
      <c r="F108" s="1356"/>
      <c r="G108" s="1356"/>
      <c r="H108" s="1356"/>
      <c r="I108" s="1356"/>
      <c r="J108" s="1356"/>
      <c r="K108" s="1356"/>
      <c r="L108" s="1356"/>
      <c r="M108" s="1401" t="str">
        <f>IF(計画書!O103="","",計画書!O103)</f>
        <v/>
      </c>
      <c r="N108" s="1402"/>
      <c r="O108" s="1402"/>
      <c r="P108" s="1403"/>
      <c r="Q108" s="1420"/>
      <c r="R108" s="1421"/>
      <c r="S108" s="1421"/>
      <c r="T108" s="1421"/>
      <c r="U108" s="1422"/>
      <c r="V108" s="291"/>
      <c r="W108" s="292"/>
      <c r="X108" s="292"/>
      <c r="Y108" s="292"/>
      <c r="Z108" s="292"/>
      <c r="AA108" s="292"/>
      <c r="AB108" s="292"/>
      <c r="AC108" s="292"/>
      <c r="AD108" s="292"/>
      <c r="AE108" s="292"/>
      <c r="AF108" s="292"/>
      <c r="AG108" s="292"/>
      <c r="AH108" s="292"/>
      <c r="AI108" s="292"/>
      <c r="AJ108" s="292"/>
      <c r="AK108" s="138"/>
    </row>
    <row r="109" spans="1:37" ht="88.5" customHeight="1">
      <c r="A109" s="233"/>
      <c r="B109" s="1355" t="str">
        <f>IF(計画書!B104="","",計画書!B104)</f>
        <v/>
      </c>
      <c r="C109" s="1355"/>
      <c r="D109" s="1355"/>
      <c r="E109" s="1355" t="str">
        <f>IF(計画書!F104="","",計画書!F104)</f>
        <v/>
      </c>
      <c r="F109" s="1356"/>
      <c r="G109" s="1356"/>
      <c r="H109" s="1356"/>
      <c r="I109" s="1356"/>
      <c r="J109" s="1356"/>
      <c r="K109" s="1356"/>
      <c r="L109" s="1356"/>
      <c r="M109" s="1401" t="str">
        <f>IF(計画書!O104="","",計画書!O104)</f>
        <v/>
      </c>
      <c r="N109" s="1402"/>
      <c r="O109" s="1402"/>
      <c r="P109" s="1403"/>
      <c r="Q109" s="1420"/>
      <c r="R109" s="1421"/>
      <c r="S109" s="1421"/>
      <c r="T109" s="1421"/>
      <c r="U109" s="1422"/>
      <c r="V109" s="291"/>
      <c r="W109" s="292"/>
      <c r="X109" s="292"/>
      <c r="Y109" s="292"/>
      <c r="Z109" s="292"/>
      <c r="AA109" s="292"/>
      <c r="AB109" s="292"/>
      <c r="AC109" s="292"/>
      <c r="AD109" s="292"/>
      <c r="AE109" s="292"/>
      <c r="AF109" s="292"/>
      <c r="AG109" s="292"/>
      <c r="AH109" s="292"/>
      <c r="AI109" s="292"/>
      <c r="AJ109" s="292"/>
      <c r="AK109" s="138"/>
    </row>
    <row r="110" spans="1:37" ht="88.5" customHeight="1">
      <c r="A110" s="233"/>
      <c r="B110" s="1355" t="str">
        <f>IF(計画書!B105="","",計画書!B105)</f>
        <v/>
      </c>
      <c r="C110" s="1355"/>
      <c r="D110" s="1355"/>
      <c r="E110" s="1355" t="str">
        <f>IF(計画書!F105="","",計画書!F105)</f>
        <v/>
      </c>
      <c r="F110" s="1356"/>
      <c r="G110" s="1356"/>
      <c r="H110" s="1356"/>
      <c r="I110" s="1356"/>
      <c r="J110" s="1356"/>
      <c r="K110" s="1356"/>
      <c r="L110" s="1356"/>
      <c r="M110" s="1401" t="str">
        <f>IF(計画書!O105="","",計画書!O105)</f>
        <v/>
      </c>
      <c r="N110" s="1402"/>
      <c r="O110" s="1402"/>
      <c r="P110" s="1403"/>
      <c r="Q110" s="1420"/>
      <c r="R110" s="1421"/>
      <c r="S110" s="1421"/>
      <c r="T110" s="1421"/>
      <c r="U110" s="1422"/>
      <c r="V110" s="291"/>
      <c r="W110" s="292"/>
      <c r="X110" s="292"/>
      <c r="Y110" s="292"/>
      <c r="Z110" s="292"/>
      <c r="AA110" s="292"/>
      <c r="AB110" s="292"/>
      <c r="AC110" s="292"/>
      <c r="AD110" s="292"/>
      <c r="AE110" s="292"/>
      <c r="AF110" s="292"/>
      <c r="AG110" s="292"/>
      <c r="AH110" s="292"/>
      <c r="AI110" s="292"/>
      <c r="AJ110" s="292"/>
      <c r="AK110" s="138"/>
    </row>
    <row r="111" spans="1:37" ht="88.5" customHeight="1">
      <c r="A111" s="233"/>
      <c r="B111" s="1355" t="str">
        <f>IF(計画書!B106="","",計画書!B106)</f>
        <v/>
      </c>
      <c r="C111" s="1355"/>
      <c r="D111" s="1355"/>
      <c r="E111" s="1355" t="str">
        <f>IF(計画書!F106="","",計画書!F106)</f>
        <v/>
      </c>
      <c r="F111" s="1356"/>
      <c r="G111" s="1356"/>
      <c r="H111" s="1356"/>
      <c r="I111" s="1356"/>
      <c r="J111" s="1356"/>
      <c r="K111" s="1356"/>
      <c r="L111" s="1356"/>
      <c r="M111" s="1401" t="str">
        <f>IF(計画書!O106="","",計画書!O106)</f>
        <v/>
      </c>
      <c r="N111" s="1402"/>
      <c r="O111" s="1402"/>
      <c r="P111" s="1403"/>
      <c r="Q111" s="1420"/>
      <c r="R111" s="1421"/>
      <c r="S111" s="1421"/>
      <c r="T111" s="1421"/>
      <c r="U111" s="1422"/>
      <c r="V111" s="291"/>
      <c r="W111" s="292"/>
      <c r="X111" s="292"/>
      <c r="Y111" s="292"/>
      <c r="Z111" s="292"/>
      <c r="AA111" s="292"/>
      <c r="AB111" s="292"/>
      <c r="AC111" s="292"/>
      <c r="AD111" s="292"/>
      <c r="AE111" s="292"/>
      <c r="AF111" s="292"/>
      <c r="AG111" s="292"/>
      <c r="AH111" s="292"/>
      <c r="AI111" s="292"/>
      <c r="AJ111" s="292"/>
      <c r="AK111" s="138"/>
    </row>
    <row r="112" spans="1:37" ht="88.5" customHeight="1">
      <c r="A112" s="233"/>
      <c r="B112" s="1355" t="str">
        <f>IF(計画書!B107="","",計画書!B107)</f>
        <v/>
      </c>
      <c r="C112" s="1355"/>
      <c r="D112" s="1355"/>
      <c r="E112" s="1355" t="str">
        <f>IF(計画書!F107="","",計画書!F107)</f>
        <v/>
      </c>
      <c r="F112" s="1356"/>
      <c r="G112" s="1356"/>
      <c r="H112" s="1356"/>
      <c r="I112" s="1356"/>
      <c r="J112" s="1356"/>
      <c r="K112" s="1356"/>
      <c r="L112" s="1356"/>
      <c r="M112" s="1401" t="str">
        <f>IF(計画書!O107="","",計画書!O107)</f>
        <v/>
      </c>
      <c r="N112" s="1402"/>
      <c r="O112" s="1402"/>
      <c r="P112" s="1403"/>
      <c r="Q112" s="1420"/>
      <c r="R112" s="1421"/>
      <c r="S112" s="1421"/>
      <c r="T112" s="1421"/>
      <c r="U112" s="1422"/>
      <c r="V112" s="291"/>
      <c r="W112" s="292"/>
      <c r="X112" s="292"/>
      <c r="Y112" s="292"/>
      <c r="Z112" s="292"/>
      <c r="AA112" s="292"/>
      <c r="AB112" s="292"/>
      <c r="AC112" s="292"/>
      <c r="AD112" s="292"/>
      <c r="AE112" s="292"/>
      <c r="AF112" s="292"/>
      <c r="AG112" s="292"/>
      <c r="AH112" s="292"/>
      <c r="AI112" s="292"/>
      <c r="AJ112" s="292"/>
      <c r="AK112" s="138"/>
    </row>
    <row r="113" spans="1:37" ht="88.5" customHeight="1">
      <c r="A113" s="233"/>
      <c r="B113" s="1355" t="str">
        <f>IF(計画書!B108="","",計画書!B108)</f>
        <v/>
      </c>
      <c r="C113" s="1355"/>
      <c r="D113" s="1355"/>
      <c r="E113" s="1355" t="str">
        <f>IF(計画書!F108="","",計画書!F108)</f>
        <v/>
      </c>
      <c r="F113" s="1356"/>
      <c r="G113" s="1356"/>
      <c r="H113" s="1356"/>
      <c r="I113" s="1356"/>
      <c r="J113" s="1356"/>
      <c r="K113" s="1356"/>
      <c r="L113" s="1356"/>
      <c r="M113" s="1401" t="str">
        <f>IF(計画書!O108="","",計画書!O108)</f>
        <v/>
      </c>
      <c r="N113" s="1402"/>
      <c r="O113" s="1402"/>
      <c r="P113" s="1403"/>
      <c r="Q113" s="1420"/>
      <c r="R113" s="1421"/>
      <c r="S113" s="1421"/>
      <c r="T113" s="1421"/>
      <c r="U113" s="1422"/>
      <c r="V113" s="295"/>
      <c r="W113" s="488"/>
      <c r="X113" s="488"/>
      <c r="Y113" s="488"/>
      <c r="Z113" s="488"/>
      <c r="AA113" s="488"/>
      <c r="AB113" s="488"/>
      <c r="AC113" s="488"/>
      <c r="AD113" s="488"/>
      <c r="AE113" s="488"/>
      <c r="AF113" s="488"/>
      <c r="AG113" s="488"/>
      <c r="AH113" s="488"/>
      <c r="AI113" s="488"/>
      <c r="AJ113" s="488"/>
      <c r="AK113" s="138"/>
    </row>
    <row r="114" spans="1:37" ht="30" customHeight="1">
      <c r="A114" s="233"/>
      <c r="B114" s="220"/>
      <c r="C114" s="220"/>
      <c r="D114" s="220"/>
      <c r="E114" s="220"/>
      <c r="F114" s="220"/>
      <c r="G114" s="220"/>
      <c r="H114" s="220"/>
      <c r="I114" s="220"/>
      <c r="J114" s="220"/>
      <c r="K114" s="220"/>
      <c r="L114" s="220"/>
      <c r="M114" s="220"/>
      <c r="N114" s="220"/>
      <c r="O114" s="24"/>
      <c r="P114" s="229"/>
      <c r="Q114" s="24"/>
      <c r="R114" s="24"/>
      <c r="S114" s="24"/>
      <c r="T114" s="402"/>
      <c r="U114" s="402"/>
      <c r="V114" s="483"/>
      <c r="W114" s="488"/>
      <c r="X114" s="488"/>
      <c r="Y114" s="488"/>
      <c r="Z114" s="488"/>
      <c r="AA114" s="488"/>
      <c r="AB114" s="488"/>
      <c r="AC114" s="488"/>
      <c r="AD114" s="488"/>
      <c r="AE114" s="488"/>
      <c r="AF114" s="488"/>
      <c r="AG114" s="488"/>
      <c r="AH114" s="488"/>
      <c r="AI114" s="488"/>
      <c r="AJ114" s="488"/>
      <c r="AK114" s="138"/>
    </row>
    <row r="115" spans="1:37" ht="30" customHeight="1">
      <c r="A115" s="233"/>
      <c r="B115" s="230"/>
      <c r="C115" s="230"/>
      <c r="D115" s="230"/>
      <c r="E115" s="230"/>
      <c r="F115" s="230"/>
      <c r="G115" s="230"/>
      <c r="H115" s="230"/>
      <c r="I115" s="230"/>
      <c r="J115" s="230"/>
      <c r="K115" s="230"/>
      <c r="L115" s="230"/>
      <c r="M115" s="230"/>
      <c r="N115" s="230"/>
      <c r="O115" s="190"/>
      <c r="P115" s="231"/>
      <c r="Q115" s="190"/>
      <c r="R115" s="190"/>
      <c r="S115" s="190"/>
      <c r="T115" s="191"/>
      <c r="U115" s="191"/>
      <c r="V115" s="469"/>
      <c r="W115" s="1169"/>
      <c r="X115" s="1169"/>
      <c r="Y115" s="1169"/>
      <c r="Z115" s="1169"/>
      <c r="AA115" s="1169"/>
      <c r="AB115" s="1169"/>
      <c r="AC115" s="1169"/>
      <c r="AD115" s="1169"/>
      <c r="AE115" s="1169"/>
      <c r="AF115" s="1169"/>
      <c r="AG115" s="1169"/>
      <c r="AH115" s="1169"/>
      <c r="AI115" s="1169"/>
      <c r="AJ115" s="1169"/>
      <c r="AK115" s="1169"/>
    </row>
    <row r="116" spans="1:37" ht="18" customHeight="1">
      <c r="A116" s="233"/>
      <c r="B116" s="223" t="s">
        <v>147</v>
      </c>
      <c r="C116" s="220"/>
      <c r="D116" s="220"/>
      <c r="E116" s="220"/>
      <c r="F116" s="220"/>
      <c r="G116" s="220"/>
      <c r="H116" s="220"/>
      <c r="I116" s="220"/>
      <c r="J116" s="220"/>
      <c r="K116" s="220"/>
      <c r="L116" s="220"/>
      <c r="M116" s="220"/>
      <c r="N116" s="220"/>
      <c r="O116" s="24"/>
      <c r="P116" s="229"/>
      <c r="Q116" s="24"/>
      <c r="R116" s="24"/>
      <c r="S116" s="24"/>
      <c r="T116" s="402"/>
      <c r="U116" s="402"/>
      <c r="V116" s="291"/>
      <c r="W116" s="293"/>
      <c r="X116" s="292"/>
      <c r="Y116" s="292"/>
      <c r="Z116" s="292"/>
      <c r="AA116" s="292"/>
      <c r="AB116" s="292"/>
      <c r="AC116" s="292"/>
      <c r="AD116" s="292"/>
      <c r="AE116" s="292"/>
      <c r="AF116" s="292"/>
      <c r="AG116" s="292"/>
      <c r="AH116" s="292"/>
      <c r="AI116" s="292"/>
      <c r="AJ116" s="292"/>
      <c r="AK116" s="138"/>
    </row>
    <row r="117" spans="1:37" ht="12.65" customHeight="1">
      <c r="A117" s="233"/>
      <c r="B117" s="220"/>
      <c r="C117" s="220"/>
      <c r="D117" s="220"/>
      <c r="E117" s="220"/>
      <c r="F117" s="220"/>
      <c r="G117" s="220"/>
      <c r="H117" s="220"/>
      <c r="I117" s="220"/>
      <c r="J117" s="220"/>
      <c r="K117" s="220"/>
      <c r="L117" s="220"/>
      <c r="M117" s="220"/>
      <c r="N117" s="220"/>
      <c r="O117" s="24"/>
      <c r="P117" s="229"/>
      <c r="Q117" s="24"/>
      <c r="R117" s="24"/>
      <c r="S117" s="24"/>
      <c r="T117" s="402"/>
      <c r="U117" s="402"/>
      <c r="V117" s="295"/>
      <c r="W117" s="292"/>
      <c r="X117" s="292"/>
      <c r="Y117" s="292"/>
      <c r="Z117" s="292"/>
      <c r="AA117" s="292"/>
      <c r="AB117" s="292"/>
      <c r="AC117" s="292"/>
      <c r="AD117" s="292"/>
      <c r="AE117" s="292"/>
      <c r="AF117" s="292"/>
      <c r="AG117" s="292"/>
      <c r="AH117" s="292"/>
      <c r="AI117" s="292"/>
      <c r="AJ117" s="292"/>
      <c r="AK117" s="138"/>
    </row>
    <row r="118" spans="1:37" ht="25" customHeight="1">
      <c r="A118" s="233"/>
      <c r="B118" s="220" t="s">
        <v>382</v>
      </c>
      <c r="C118" s="220"/>
      <c r="D118" s="220"/>
      <c r="E118" s="220"/>
      <c r="F118" s="220"/>
      <c r="G118" s="220"/>
      <c r="H118" s="220"/>
      <c r="I118" s="220"/>
      <c r="J118" s="220"/>
      <c r="K118" s="220"/>
      <c r="L118" s="220"/>
      <c r="M118" s="220"/>
      <c r="N118" s="220"/>
      <c r="O118" s="24"/>
      <c r="Q118" s="24"/>
      <c r="R118" s="24"/>
      <c r="S118" s="24"/>
      <c r="T118" s="402"/>
      <c r="U118" s="402"/>
      <c r="V118" s="295"/>
      <c r="W118" s="1169"/>
      <c r="X118" s="1169"/>
      <c r="Y118" s="1169"/>
      <c r="Z118" s="1169"/>
      <c r="AA118" s="1169"/>
      <c r="AB118" s="1169"/>
      <c r="AC118" s="1169"/>
      <c r="AD118" s="1169"/>
      <c r="AE118" s="1169"/>
      <c r="AF118" s="1169"/>
      <c r="AG118" s="1169"/>
      <c r="AH118" s="1169"/>
      <c r="AI118" s="1169"/>
      <c r="AJ118" s="1169"/>
      <c r="AK118" s="1169"/>
    </row>
    <row r="119" spans="1:37" ht="25" customHeight="1">
      <c r="A119" s="233"/>
      <c r="B119" s="350" t="s">
        <v>383</v>
      </c>
      <c r="C119" s="351"/>
      <c r="D119" s="351"/>
      <c r="E119" s="351"/>
      <c r="F119" s="351"/>
      <c r="G119" s="352"/>
      <c r="H119" s="352"/>
      <c r="I119" s="352"/>
      <c r="J119" s="353"/>
      <c r="K119" s="353"/>
      <c r="L119" s="354"/>
      <c r="M119" s="354"/>
      <c r="N119" s="354"/>
      <c r="O119" s="353"/>
      <c r="P119" s="353"/>
      <c r="Q119" s="355"/>
      <c r="R119" s="355"/>
      <c r="S119" s="355"/>
      <c r="T119" s="356"/>
      <c r="U119" s="356"/>
      <c r="V119" s="295"/>
      <c r="W119" s="426"/>
      <c r="X119" s="426"/>
      <c r="Y119" s="426"/>
      <c r="Z119" s="426"/>
      <c r="AA119" s="426"/>
      <c r="AB119" s="426"/>
      <c r="AC119" s="426"/>
      <c r="AD119" s="426"/>
      <c r="AE119" s="426"/>
      <c r="AF119" s="426"/>
      <c r="AG119" s="426"/>
      <c r="AH119" s="426"/>
      <c r="AI119" s="426"/>
      <c r="AJ119" s="292"/>
      <c r="AK119" s="138"/>
    </row>
    <row r="120" spans="1:37" ht="25" customHeight="1">
      <c r="A120" s="233"/>
      <c r="B120" s="1404" t="s">
        <v>358</v>
      </c>
      <c r="C120" s="1405"/>
      <c r="D120" s="1405"/>
      <c r="E120" s="1405"/>
      <c r="F120" s="1406"/>
      <c r="G120" s="1357" t="s">
        <v>385</v>
      </c>
      <c r="H120" s="1358"/>
      <c r="I120" s="1358"/>
      <c r="J120" s="1358"/>
      <c r="K120" s="1358"/>
      <c r="L120" s="1358"/>
      <c r="M120" s="1358"/>
      <c r="N120" s="1358"/>
      <c r="O120" s="1358"/>
      <c r="P120" s="1358"/>
      <c r="Q120" s="1358"/>
      <c r="R120" s="1359"/>
      <c r="S120" s="1357" t="s">
        <v>386</v>
      </c>
      <c r="T120" s="1358"/>
      <c r="U120" s="1359"/>
      <c r="V120" s="291"/>
      <c r="W120" s="426"/>
      <c r="X120" s="426"/>
      <c r="Y120" s="426"/>
      <c r="Z120" s="426"/>
      <c r="AA120" s="426"/>
      <c r="AB120" s="426"/>
      <c r="AC120" s="426"/>
      <c r="AD120" s="426"/>
      <c r="AE120" s="426"/>
      <c r="AF120" s="426"/>
      <c r="AG120" s="426"/>
      <c r="AH120" s="426"/>
      <c r="AI120" s="426"/>
      <c r="AJ120" s="297"/>
      <c r="AK120" s="138"/>
    </row>
    <row r="121" spans="1:37" ht="20.5" customHeight="1">
      <c r="A121" s="233"/>
      <c r="B121" s="1407"/>
      <c r="C121" s="1408"/>
      <c r="D121" s="1408"/>
      <c r="E121" s="1408"/>
      <c r="F121" s="1409"/>
      <c r="G121" s="446" t="s">
        <v>416</v>
      </c>
      <c r="H121" s="452">
        <f>基本入力!F75</f>
        <v>7</v>
      </c>
      <c r="I121" s="113" t="s">
        <v>417</v>
      </c>
      <c r="J121" s="446" t="s">
        <v>416</v>
      </c>
      <c r="K121" s="437">
        <f>基本入力!M82</f>
        <v>8</v>
      </c>
      <c r="L121" s="113" t="s">
        <v>417</v>
      </c>
      <c r="M121" s="446" t="s">
        <v>416</v>
      </c>
      <c r="N121" s="437">
        <f>基本入力!M84</f>
        <v>9</v>
      </c>
      <c r="O121" s="113" t="s">
        <v>417</v>
      </c>
      <c r="P121" s="446" t="s">
        <v>416</v>
      </c>
      <c r="Q121" s="437">
        <f>基本入力!M86</f>
        <v>10</v>
      </c>
      <c r="R121" s="113" t="s">
        <v>417</v>
      </c>
      <c r="S121" s="1096" t="s">
        <v>448</v>
      </c>
      <c r="T121" s="1097"/>
      <c r="U121" s="1400"/>
      <c r="V121" s="291"/>
      <c r="W121" s="297"/>
      <c r="X121" s="297"/>
      <c r="Y121" s="297"/>
      <c r="Z121" s="297"/>
      <c r="AA121" s="297"/>
      <c r="AB121" s="297"/>
      <c r="AC121" s="297"/>
      <c r="AD121" s="297"/>
      <c r="AE121" s="297"/>
      <c r="AF121" s="297"/>
      <c r="AG121" s="297"/>
      <c r="AH121" s="297"/>
      <c r="AI121" s="297"/>
      <c r="AJ121" s="297"/>
      <c r="AK121" s="138"/>
    </row>
    <row r="122" spans="1:37" ht="35.5" customHeight="1">
      <c r="A122" s="233"/>
      <c r="B122" s="1397" t="s">
        <v>359</v>
      </c>
      <c r="C122" s="1398"/>
      <c r="D122" s="1398"/>
      <c r="E122" s="1398"/>
      <c r="F122" s="1399"/>
      <c r="G122" s="1369" t="str">
        <f>IF(基準算定表!T120="","",基準算定表!T120)</f>
        <v/>
      </c>
      <c r="H122" s="1370"/>
      <c r="I122" s="357" t="s">
        <v>384</v>
      </c>
      <c r="J122" s="1369" t="str">
        <f>IF(①算定表!T112="","",①算定表!T112)</f>
        <v/>
      </c>
      <c r="K122" s="1370"/>
      <c r="L122" s="405" t="s">
        <v>384</v>
      </c>
      <c r="M122" s="1369" t="str">
        <f>IF(②算定表!T112="","",②算定表!T112)</f>
        <v/>
      </c>
      <c r="N122" s="1453"/>
      <c r="O122" s="405" t="s">
        <v>384</v>
      </c>
      <c r="P122" s="1369" t="str">
        <f>IF(③算定表!T112="","",③算定表!T112)</f>
        <v/>
      </c>
      <c r="Q122" s="1453"/>
      <c r="R122" s="405" t="s">
        <v>384</v>
      </c>
      <c r="S122" s="1371" t="str">
        <f>IF(計画書!O116="","",計画書!O116)</f>
        <v/>
      </c>
      <c r="T122" s="1372"/>
      <c r="U122" s="405" t="s">
        <v>384</v>
      </c>
      <c r="V122" s="291"/>
      <c r="W122" s="292"/>
      <c r="X122" s="292"/>
      <c r="Y122" s="292"/>
      <c r="Z122" s="292"/>
      <c r="AA122" s="292"/>
      <c r="AB122" s="292"/>
      <c r="AC122" s="292"/>
      <c r="AD122" s="292"/>
      <c r="AE122" s="292"/>
      <c r="AF122" s="292"/>
      <c r="AG122" s="292"/>
      <c r="AH122" s="292"/>
      <c r="AI122" s="292"/>
      <c r="AJ122" s="292"/>
      <c r="AK122" s="138"/>
    </row>
    <row r="123" spans="1:37" ht="13" customHeight="1">
      <c r="A123" s="233"/>
      <c r="B123" s="407"/>
      <c r="C123" s="407"/>
      <c r="D123" s="407"/>
      <c r="E123" s="407"/>
      <c r="F123" s="407"/>
      <c r="G123" s="407"/>
      <c r="H123" s="407"/>
      <c r="I123" s="406"/>
      <c r="J123" s="406"/>
      <c r="K123" s="406"/>
      <c r="L123" s="406"/>
      <c r="M123" s="24"/>
      <c r="N123" s="404"/>
      <c r="O123" s="24"/>
      <c r="P123" s="404"/>
      <c r="Q123" s="24"/>
      <c r="R123" s="404"/>
      <c r="S123" s="404"/>
      <c r="T123" s="404"/>
      <c r="U123" s="24"/>
      <c r="V123" s="295"/>
      <c r="W123" s="1034"/>
      <c r="X123" s="1034"/>
      <c r="Y123" s="1034"/>
      <c r="Z123" s="1034"/>
      <c r="AA123" s="1034"/>
      <c r="AB123" s="1034"/>
      <c r="AC123" s="1034"/>
      <c r="AD123" s="1034"/>
      <c r="AE123" s="1034"/>
      <c r="AF123" s="1034"/>
      <c r="AG123" s="1034"/>
      <c r="AH123" s="1034"/>
      <c r="AI123" s="1034"/>
      <c r="AJ123" s="292"/>
      <c r="AK123" s="138"/>
    </row>
    <row r="124" spans="1:37" ht="25" customHeight="1">
      <c r="A124" s="233"/>
      <c r="B124" s="363" t="s">
        <v>387</v>
      </c>
      <c r="C124" s="363"/>
      <c r="D124" s="363"/>
      <c r="E124" s="363"/>
      <c r="F124" s="364">
        <v>3</v>
      </c>
      <c r="G124" s="363" t="s">
        <v>388</v>
      </c>
      <c r="H124" s="365"/>
      <c r="I124" s="365" t="s">
        <v>282</v>
      </c>
      <c r="J124" s="366">
        <f>基本入力!M86</f>
        <v>10</v>
      </c>
      <c r="K124" s="365" t="s">
        <v>443</v>
      </c>
      <c r="L124" s="367"/>
      <c r="M124" s="367"/>
      <c r="N124" s="367"/>
      <c r="O124" s="368"/>
      <c r="P124" s="368"/>
      <c r="Q124" s="368"/>
      <c r="R124" s="368"/>
      <c r="S124" s="368"/>
      <c r="T124" s="369"/>
      <c r="U124" s="369"/>
      <c r="V124" s="295"/>
      <c r="W124" s="1034"/>
      <c r="X124" s="1034"/>
      <c r="Y124" s="1034"/>
      <c r="Z124" s="1034"/>
      <c r="AA124" s="1034"/>
      <c r="AB124" s="1034"/>
      <c r="AC124" s="1034"/>
      <c r="AD124" s="1034"/>
      <c r="AE124" s="1034"/>
      <c r="AF124" s="1034"/>
      <c r="AG124" s="1034"/>
      <c r="AH124" s="1034"/>
      <c r="AI124" s="1034"/>
      <c r="AJ124" s="292"/>
      <c r="AK124" s="138"/>
    </row>
    <row r="125" spans="1:37" ht="25" customHeight="1">
      <c r="A125" s="233"/>
      <c r="B125" s="1411" t="s">
        <v>444</v>
      </c>
      <c r="C125" s="1411"/>
      <c r="D125" s="1411"/>
      <c r="E125" s="1411"/>
      <c r="F125" s="1411"/>
      <c r="G125" s="1411"/>
      <c r="H125" s="1411"/>
      <c r="I125" s="1411"/>
      <c r="J125" s="1411"/>
      <c r="K125" s="1412" t="s">
        <v>389</v>
      </c>
      <c r="L125" s="1412"/>
      <c r="M125" s="1412"/>
      <c r="N125" s="1412"/>
      <c r="O125" s="1412"/>
      <c r="P125" s="1412"/>
      <c r="Q125" s="1412"/>
      <c r="R125" s="1412"/>
      <c r="S125" s="1412"/>
      <c r="T125" s="1412"/>
      <c r="U125" s="1412"/>
      <c r="V125" s="291"/>
      <c r="W125" s="1034"/>
      <c r="X125" s="1034"/>
      <c r="Y125" s="1034"/>
      <c r="Z125" s="1034"/>
      <c r="AA125" s="1034"/>
      <c r="AB125" s="1034"/>
      <c r="AC125" s="1034"/>
      <c r="AD125" s="1034"/>
      <c r="AE125" s="1034"/>
      <c r="AF125" s="1034"/>
      <c r="AG125" s="1034"/>
      <c r="AH125" s="1034"/>
      <c r="AI125" s="1034"/>
      <c r="AJ125" s="292"/>
      <c r="AK125" s="138"/>
    </row>
    <row r="126" spans="1:37" ht="25" customHeight="1">
      <c r="A126" s="233"/>
      <c r="B126" s="1382" t="str">
        <f>IF(③算定表!N38="","",③算定表!N38*0.0258)</f>
        <v/>
      </c>
      <c r="C126" s="1396"/>
      <c r="D126" s="1396"/>
      <c r="E126" s="1396"/>
      <c r="F126" s="1396"/>
      <c r="G126" s="1396"/>
      <c r="H126" s="1396"/>
      <c r="I126" s="1396"/>
      <c r="J126" s="370" t="s">
        <v>307</v>
      </c>
      <c r="K126" s="1382" t="str">
        <f>IF(③算定表!T38="","",③算定表!T38)</f>
        <v/>
      </c>
      <c r="L126" s="1396"/>
      <c r="M126" s="1396"/>
      <c r="N126" s="1396"/>
      <c r="O126" s="1396"/>
      <c r="P126" s="1396"/>
      <c r="Q126" s="1396"/>
      <c r="R126" s="1396"/>
      <c r="S126" s="1396"/>
      <c r="T126" s="1252" t="s">
        <v>390</v>
      </c>
      <c r="U126" s="1242"/>
      <c r="V126" s="291"/>
      <c r="W126" s="292"/>
      <c r="X126" s="292"/>
      <c r="Y126" s="292"/>
      <c r="Z126" s="292"/>
      <c r="AA126" s="292"/>
      <c r="AB126" s="292"/>
      <c r="AC126" s="292"/>
      <c r="AD126" s="292"/>
      <c r="AE126" s="292"/>
      <c r="AF126" s="292"/>
      <c r="AG126" s="292"/>
      <c r="AH126" s="292"/>
      <c r="AI126" s="292"/>
      <c r="AJ126" s="292"/>
      <c r="AK126" s="138"/>
    </row>
    <row r="127" spans="1:37" ht="12.65" customHeight="1">
      <c r="A127" s="233"/>
      <c r="B127" s="220"/>
      <c r="C127" s="220"/>
      <c r="D127" s="220"/>
      <c r="E127" s="220"/>
      <c r="F127" s="220"/>
      <c r="G127" s="220"/>
      <c r="H127" s="220"/>
      <c r="I127" s="220"/>
      <c r="J127" s="220"/>
      <c r="K127" s="220"/>
      <c r="L127" s="220"/>
      <c r="M127" s="220"/>
      <c r="N127" s="220"/>
      <c r="O127" s="24"/>
      <c r="P127" s="232"/>
      <c r="Q127" s="24"/>
      <c r="R127" s="24"/>
      <c r="S127" s="24"/>
      <c r="T127" s="404"/>
      <c r="U127" s="404"/>
      <c r="V127" s="291"/>
      <c r="W127" s="292"/>
      <c r="X127" s="292"/>
      <c r="Y127" s="292"/>
      <c r="Z127" s="292"/>
      <c r="AA127" s="292"/>
      <c r="AB127" s="292"/>
      <c r="AC127" s="292"/>
      <c r="AD127" s="292"/>
      <c r="AE127" s="292"/>
      <c r="AF127" s="292"/>
      <c r="AG127" s="292"/>
      <c r="AH127" s="292"/>
      <c r="AI127" s="292"/>
      <c r="AJ127" s="292"/>
      <c r="AK127" s="138"/>
    </row>
    <row r="128" spans="1:37" ht="25" customHeight="1">
      <c r="A128" s="233"/>
      <c r="B128" s="367" t="s">
        <v>391</v>
      </c>
      <c r="C128" s="220"/>
      <c r="D128" s="220"/>
      <c r="E128" s="220"/>
      <c r="F128" s="220"/>
      <c r="G128" s="220"/>
      <c r="H128" s="220"/>
      <c r="I128" s="220"/>
      <c r="J128" s="220"/>
      <c r="K128" s="220"/>
      <c r="L128" s="220"/>
      <c r="M128" s="220"/>
      <c r="N128" s="220"/>
      <c r="O128" s="24"/>
      <c r="Q128" s="24"/>
      <c r="R128" s="24"/>
      <c r="S128" s="24"/>
      <c r="T128" s="402"/>
      <c r="U128" s="402"/>
      <c r="V128" s="295"/>
      <c r="W128" s="297"/>
      <c r="X128" s="297"/>
      <c r="Y128" s="297"/>
      <c r="Z128" s="297"/>
      <c r="AA128" s="297"/>
      <c r="AB128" s="297"/>
      <c r="AC128" s="297"/>
      <c r="AD128" s="297"/>
      <c r="AE128" s="297"/>
      <c r="AF128" s="297"/>
      <c r="AG128" s="297"/>
      <c r="AH128" s="297"/>
      <c r="AI128" s="297"/>
      <c r="AJ128" s="292"/>
      <c r="AK128" s="138"/>
    </row>
    <row r="129" spans="1:37" ht="25" customHeight="1">
      <c r="A129" s="233"/>
      <c r="B129" s="270" t="s">
        <v>392</v>
      </c>
      <c r="C129" s="270"/>
      <c r="D129" s="270"/>
      <c r="E129" s="270"/>
      <c r="F129" s="271">
        <v>3</v>
      </c>
      <c r="G129" s="270" t="s">
        <v>388</v>
      </c>
      <c r="I129" s="223" t="s">
        <v>282</v>
      </c>
      <c r="J129" s="272">
        <f>基本入力!M86</f>
        <v>10</v>
      </c>
      <c r="K129" s="365" t="s">
        <v>393</v>
      </c>
      <c r="L129" s="220"/>
      <c r="M129" s="220"/>
      <c r="N129" s="220"/>
      <c r="O129" s="24"/>
      <c r="Q129" s="24"/>
      <c r="R129" s="24"/>
      <c r="S129" s="24"/>
      <c r="T129" s="402"/>
      <c r="U129" s="402"/>
      <c r="V129" s="295"/>
      <c r="W129" s="293" t="s">
        <v>482</v>
      </c>
      <c r="X129" s="293"/>
      <c r="Y129" s="293"/>
      <c r="Z129" s="293"/>
      <c r="AA129" s="293"/>
      <c r="AB129" s="293"/>
      <c r="AC129" s="293"/>
      <c r="AD129" s="293"/>
      <c r="AE129" s="293"/>
      <c r="AF129" s="293"/>
      <c r="AG129" s="293"/>
      <c r="AH129" s="293"/>
      <c r="AI129" s="293"/>
      <c r="AJ129" s="296"/>
      <c r="AK129" s="498"/>
    </row>
    <row r="130" spans="1:37" ht="25" customHeight="1">
      <c r="A130" s="233"/>
      <c r="B130" s="1098" t="s">
        <v>125</v>
      </c>
      <c r="C130" s="1373"/>
      <c r="D130" s="1374"/>
      <c r="E130" s="1168" t="s">
        <v>124</v>
      </c>
      <c r="F130" s="1168"/>
      <c r="G130" s="1168"/>
      <c r="H130" s="1168"/>
      <c r="I130" s="1168"/>
      <c r="J130" s="1168" t="s">
        <v>526</v>
      </c>
      <c r="K130" s="1168"/>
      <c r="L130" s="1168"/>
      <c r="M130" s="1168"/>
      <c r="N130" s="1168"/>
      <c r="O130" s="1168" t="s">
        <v>525</v>
      </c>
      <c r="P130" s="1168"/>
      <c r="Q130" s="1168"/>
      <c r="R130" s="1168"/>
      <c r="S130" s="1168"/>
      <c r="T130" s="1168"/>
      <c r="U130" s="1168"/>
      <c r="V130" s="291"/>
      <c r="W130" s="297"/>
      <c r="X130" s="297"/>
      <c r="Y130" s="297"/>
      <c r="Z130" s="297"/>
      <c r="AA130" s="297"/>
      <c r="AB130" s="297"/>
      <c r="AC130" s="297"/>
      <c r="AD130" s="297"/>
      <c r="AE130" s="297"/>
      <c r="AF130" s="297"/>
      <c r="AG130" s="297"/>
      <c r="AH130" s="297"/>
      <c r="AI130" s="297"/>
      <c r="AJ130" s="292"/>
      <c r="AK130" s="138"/>
    </row>
    <row r="131" spans="1:37" ht="25" customHeight="1">
      <c r="A131" s="233"/>
      <c r="B131" s="1410"/>
      <c r="C131" s="1410"/>
      <c r="D131" s="1410"/>
      <c r="E131" s="1417"/>
      <c r="F131" s="1418"/>
      <c r="G131" s="1418"/>
      <c r="H131" s="1418"/>
      <c r="I131" s="1431"/>
      <c r="J131" s="1417"/>
      <c r="K131" s="1418"/>
      <c r="L131" s="1418"/>
      <c r="M131" s="1418"/>
      <c r="N131" s="1431"/>
      <c r="O131" s="1417"/>
      <c r="P131" s="1418"/>
      <c r="Q131" s="1418"/>
      <c r="R131" s="1418"/>
      <c r="S131" s="1418"/>
      <c r="T131" s="1418"/>
      <c r="U131" s="1431"/>
      <c r="V131" s="291"/>
      <c r="W131" s="292"/>
      <c r="X131" s="292"/>
      <c r="Y131" s="292"/>
      <c r="Z131" s="292"/>
      <c r="AA131" s="292"/>
      <c r="AB131" s="292"/>
      <c r="AC131" s="292"/>
      <c r="AD131" s="292"/>
      <c r="AE131" s="292"/>
      <c r="AF131" s="292"/>
      <c r="AG131" s="292"/>
      <c r="AH131" s="292"/>
      <c r="AI131" s="292"/>
      <c r="AJ131" s="292"/>
      <c r="AK131" s="138"/>
    </row>
    <row r="132" spans="1:37" ht="25" customHeight="1">
      <c r="A132" s="233"/>
      <c r="B132" s="1410"/>
      <c r="C132" s="1410"/>
      <c r="D132" s="1410"/>
      <c r="E132" s="1417"/>
      <c r="F132" s="1418"/>
      <c r="G132" s="1418"/>
      <c r="H132" s="1418"/>
      <c r="I132" s="1431"/>
      <c r="J132" s="1417"/>
      <c r="K132" s="1418"/>
      <c r="L132" s="1418"/>
      <c r="M132" s="1418"/>
      <c r="N132" s="1431"/>
      <c r="O132" s="1417"/>
      <c r="P132" s="1418"/>
      <c r="Q132" s="1418"/>
      <c r="R132" s="1418"/>
      <c r="S132" s="1418"/>
      <c r="T132" s="1418"/>
      <c r="U132" s="1431"/>
      <c r="V132" s="291"/>
      <c r="W132" s="292"/>
      <c r="X132" s="292"/>
      <c r="Y132" s="292"/>
      <c r="Z132" s="292"/>
      <c r="AA132" s="292"/>
      <c r="AB132" s="292"/>
      <c r="AC132" s="292"/>
      <c r="AD132" s="292"/>
      <c r="AE132" s="292"/>
      <c r="AF132" s="292"/>
      <c r="AG132" s="292"/>
      <c r="AH132" s="292"/>
      <c r="AI132" s="292"/>
      <c r="AJ132" s="292"/>
      <c r="AK132" s="138"/>
    </row>
    <row r="133" spans="1:37" ht="25" customHeight="1">
      <c r="A133" s="233"/>
      <c r="B133" s="1410"/>
      <c r="C133" s="1410"/>
      <c r="D133" s="1410"/>
      <c r="E133" s="1417"/>
      <c r="F133" s="1418"/>
      <c r="G133" s="1418"/>
      <c r="H133" s="1418"/>
      <c r="I133" s="1431"/>
      <c r="J133" s="1417"/>
      <c r="K133" s="1418"/>
      <c r="L133" s="1418"/>
      <c r="M133" s="1418"/>
      <c r="N133" s="1431"/>
      <c r="O133" s="1417"/>
      <c r="P133" s="1418"/>
      <c r="Q133" s="1418"/>
      <c r="R133" s="1418"/>
      <c r="S133" s="1418"/>
      <c r="T133" s="1418"/>
      <c r="U133" s="1431"/>
      <c r="V133" s="295"/>
      <c r="W133" s="1034"/>
      <c r="X133" s="1034"/>
      <c r="Y133" s="1034"/>
      <c r="Z133" s="1034"/>
      <c r="AA133" s="1034"/>
      <c r="AB133" s="1034"/>
      <c r="AC133" s="1034"/>
      <c r="AD133" s="1034"/>
      <c r="AE133" s="1034"/>
      <c r="AF133" s="1034"/>
      <c r="AG133" s="1034"/>
      <c r="AH133" s="1034"/>
      <c r="AI133" s="1034"/>
      <c r="AJ133" s="292"/>
      <c r="AK133" s="138"/>
    </row>
    <row r="134" spans="1:37" ht="25" customHeight="1">
      <c r="A134" s="233"/>
      <c r="B134" s="1413"/>
      <c r="C134" s="1413"/>
      <c r="D134" s="1413"/>
      <c r="E134" s="1417"/>
      <c r="F134" s="1418"/>
      <c r="G134" s="1418"/>
      <c r="H134" s="1418"/>
      <c r="I134" s="1431"/>
      <c r="J134" s="1417"/>
      <c r="K134" s="1418"/>
      <c r="L134" s="1418"/>
      <c r="M134" s="1418"/>
      <c r="N134" s="1431"/>
      <c r="O134" s="1417"/>
      <c r="P134" s="1418"/>
      <c r="Q134" s="1418"/>
      <c r="R134" s="1418"/>
      <c r="S134" s="1418"/>
      <c r="T134" s="1418"/>
      <c r="U134" s="1431"/>
      <c r="V134" s="295"/>
      <c r="W134" s="1034"/>
      <c r="X134" s="1034"/>
      <c r="Y134" s="1034"/>
      <c r="Z134" s="1034"/>
      <c r="AA134" s="1034"/>
      <c r="AB134" s="1034"/>
      <c r="AC134" s="1034"/>
      <c r="AD134" s="1034"/>
      <c r="AE134" s="1034"/>
      <c r="AF134" s="1034"/>
      <c r="AG134" s="1034"/>
      <c r="AH134" s="1034"/>
      <c r="AI134" s="1034"/>
      <c r="AJ134" s="292"/>
      <c r="AK134" s="138"/>
    </row>
    <row r="135" spans="1:37" ht="13" customHeight="1">
      <c r="A135" s="233"/>
      <c r="B135" s="371"/>
      <c r="C135" s="371"/>
      <c r="D135" s="371"/>
      <c r="E135" s="371"/>
      <c r="F135" s="371"/>
      <c r="G135" s="371"/>
      <c r="H135" s="371"/>
      <c r="I135" s="371"/>
      <c r="J135" s="371"/>
      <c r="K135" s="371"/>
      <c r="L135" s="371"/>
      <c r="M135" s="371"/>
      <c r="N135" s="371"/>
      <c r="O135" s="371"/>
      <c r="P135" s="371"/>
      <c r="Q135" s="371"/>
      <c r="R135" s="371"/>
      <c r="S135" s="371"/>
      <c r="T135" s="371"/>
      <c r="U135" s="371"/>
      <c r="V135" s="291"/>
      <c r="W135" s="1034"/>
      <c r="X135" s="1034"/>
      <c r="Y135" s="1034"/>
      <c r="Z135" s="1034"/>
      <c r="AA135" s="1034"/>
      <c r="AB135" s="1034"/>
      <c r="AC135" s="1034"/>
      <c r="AD135" s="1034"/>
      <c r="AE135" s="1034"/>
      <c r="AF135" s="1034"/>
      <c r="AG135" s="1034"/>
      <c r="AH135" s="1034"/>
      <c r="AI135" s="1034"/>
      <c r="AJ135" s="292"/>
      <c r="AK135" s="138"/>
    </row>
    <row r="136" spans="1:37" ht="25" customHeight="1">
      <c r="A136" s="233"/>
      <c r="B136" s="270" t="s">
        <v>394</v>
      </c>
      <c r="C136" s="270"/>
      <c r="D136" s="270"/>
      <c r="E136" s="270"/>
      <c r="F136" s="270"/>
      <c r="G136" s="270"/>
      <c r="K136" s="220"/>
      <c r="L136" s="220"/>
      <c r="M136" s="220"/>
      <c r="N136" s="220"/>
      <c r="O136" s="24"/>
      <c r="Q136" s="24"/>
      <c r="R136" s="24"/>
      <c r="S136" s="24"/>
      <c r="T136" s="402"/>
      <c r="U136" s="402"/>
      <c r="V136" s="141"/>
      <c r="W136" s="141"/>
      <c r="X136" s="141"/>
      <c r="Y136" s="141"/>
      <c r="Z136" s="141"/>
      <c r="AA136" s="141"/>
      <c r="AB136" s="141"/>
      <c r="AC136" s="141"/>
      <c r="AD136" s="141"/>
      <c r="AE136" s="141"/>
      <c r="AF136" s="141"/>
      <c r="AG136" s="141"/>
      <c r="AH136" s="141"/>
      <c r="AI136" s="141"/>
      <c r="AJ136" s="141"/>
      <c r="AK136" s="141"/>
    </row>
    <row r="137" spans="1:37" ht="25" customHeight="1">
      <c r="A137" s="233"/>
      <c r="B137" s="1168" t="s">
        <v>137</v>
      </c>
      <c r="C137" s="1168"/>
      <c r="D137" s="1168"/>
      <c r="E137" s="1098" t="s">
        <v>401</v>
      </c>
      <c r="F137" s="1373"/>
      <c r="G137" s="1373"/>
      <c r="H137" s="1373"/>
      <c r="I137" s="1373"/>
      <c r="J137" s="1373"/>
      <c r="K137" s="1373"/>
      <c r="L137" s="1374"/>
      <c r="M137" s="1098" t="s">
        <v>136</v>
      </c>
      <c r="N137" s="1373"/>
      <c r="O137" s="1373"/>
      <c r="P137" s="1373"/>
      <c r="Q137" s="1373"/>
      <c r="R137" s="1373"/>
      <c r="S137" s="1373"/>
      <c r="T137" s="1373"/>
      <c r="U137" s="1374"/>
      <c r="V137" s="141"/>
      <c r="W137" s="141"/>
      <c r="X137" s="141"/>
      <c r="Y137" s="141"/>
      <c r="Z137" s="141"/>
      <c r="AA137" s="141"/>
      <c r="AB137" s="141"/>
      <c r="AC137" s="141"/>
      <c r="AD137" s="141"/>
      <c r="AE137" s="141"/>
      <c r="AF137" s="141"/>
      <c r="AG137" s="141"/>
      <c r="AH137" s="141"/>
      <c r="AI137" s="141"/>
      <c r="AJ137" s="141"/>
      <c r="AK137" s="141"/>
    </row>
    <row r="138" spans="1:37" ht="25" customHeight="1">
      <c r="A138" s="233"/>
      <c r="B138" s="1168" t="s">
        <v>138</v>
      </c>
      <c r="C138" s="1168"/>
      <c r="D138" s="1168"/>
      <c r="E138" s="1414" t="str">
        <f>IF(③算定表!F103="","",③算定表!F103)</f>
        <v/>
      </c>
      <c r="F138" s="1415"/>
      <c r="G138" s="1415"/>
      <c r="H138" s="1415"/>
      <c r="I138" s="1415"/>
      <c r="J138" s="1415"/>
      <c r="K138" s="1415"/>
      <c r="L138" s="1416"/>
      <c r="M138" s="1467" t="str">
        <f>IF(③算定表!R103="","",③算定表!R103)</f>
        <v/>
      </c>
      <c r="N138" s="1468"/>
      <c r="O138" s="1468"/>
      <c r="P138" s="1468"/>
      <c r="Q138" s="1468"/>
      <c r="R138" s="1468"/>
      <c r="S138" s="1469"/>
      <c r="T138" s="1252" t="s">
        <v>145</v>
      </c>
      <c r="U138" s="1242"/>
      <c r="V138" s="141"/>
      <c r="W138" s="141"/>
      <c r="X138" s="141"/>
      <c r="Y138" s="141"/>
      <c r="Z138" s="141"/>
      <c r="AA138" s="141"/>
      <c r="AB138" s="141"/>
      <c r="AC138" s="141"/>
      <c r="AD138" s="141"/>
      <c r="AE138" s="141"/>
      <c r="AF138" s="141"/>
      <c r="AG138" s="141"/>
      <c r="AH138" s="141"/>
      <c r="AI138" s="141"/>
      <c r="AJ138" s="141"/>
      <c r="AK138" s="141"/>
    </row>
    <row r="139" spans="1:37" ht="25" customHeight="1">
      <c r="A139" s="233"/>
      <c r="B139" s="1168" t="s">
        <v>134</v>
      </c>
      <c r="C139" s="1168"/>
      <c r="D139" s="1168"/>
      <c r="E139" s="1414" t="str">
        <f>IF(③算定表!F104="","",③算定表!F104)</f>
        <v/>
      </c>
      <c r="F139" s="1415"/>
      <c r="G139" s="1415"/>
      <c r="H139" s="1415"/>
      <c r="I139" s="1415"/>
      <c r="J139" s="1415"/>
      <c r="K139" s="1415"/>
      <c r="L139" s="1416"/>
      <c r="M139" s="1467" t="str">
        <f>IF(③算定表!R104="","",③算定表!R104)</f>
        <v/>
      </c>
      <c r="N139" s="1468"/>
      <c r="O139" s="1468"/>
      <c r="P139" s="1468"/>
      <c r="Q139" s="1468"/>
      <c r="R139" s="1468"/>
      <c r="S139" s="1469"/>
      <c r="T139" s="1252" t="s">
        <v>145</v>
      </c>
      <c r="U139" s="1242"/>
      <c r="V139" s="141"/>
      <c r="W139" s="141"/>
      <c r="X139" s="141"/>
      <c r="Y139" s="141"/>
      <c r="Z139" s="141"/>
      <c r="AA139" s="141"/>
      <c r="AB139" s="141"/>
      <c r="AC139" s="141"/>
      <c r="AD139" s="141"/>
      <c r="AE139" s="141"/>
      <c r="AF139" s="141"/>
      <c r="AG139" s="141"/>
      <c r="AH139" s="141"/>
      <c r="AI139" s="141"/>
      <c r="AJ139" s="141"/>
      <c r="AK139" s="141"/>
    </row>
    <row r="140" spans="1:37" ht="13" customHeight="1">
      <c r="A140" s="233"/>
      <c r="B140" s="402"/>
      <c r="C140" s="402"/>
      <c r="D140" s="402"/>
      <c r="E140" s="402"/>
      <c r="F140" s="402"/>
      <c r="G140" s="402"/>
      <c r="H140" s="402"/>
      <c r="I140" s="402"/>
      <c r="J140" s="402"/>
      <c r="K140" s="402"/>
      <c r="L140" s="402"/>
      <c r="M140" s="402"/>
      <c r="N140" s="402"/>
      <c r="O140" s="402"/>
      <c r="P140" s="402"/>
      <c r="Q140" s="402"/>
      <c r="R140" s="402"/>
      <c r="S140" s="402"/>
      <c r="T140" s="390"/>
      <c r="U140" s="390"/>
      <c r="V140" s="141"/>
      <c r="W140" s="141"/>
      <c r="X140" s="141"/>
      <c r="Y140" s="141"/>
      <c r="Z140" s="141"/>
      <c r="AA140" s="141"/>
      <c r="AB140" s="141"/>
      <c r="AC140" s="141"/>
      <c r="AD140" s="141"/>
      <c r="AE140" s="141"/>
      <c r="AF140" s="141"/>
      <c r="AG140" s="141"/>
      <c r="AH140" s="141"/>
      <c r="AI140" s="141"/>
      <c r="AJ140" s="141"/>
      <c r="AK140" s="141"/>
    </row>
    <row r="141" spans="1:37" ht="25" customHeight="1">
      <c r="A141" s="233"/>
      <c r="B141" s="220" t="s">
        <v>395</v>
      </c>
      <c r="C141" s="220"/>
      <c r="D141" s="220"/>
      <c r="E141" s="220"/>
      <c r="F141" s="220"/>
      <c r="G141" s="220"/>
      <c r="H141" s="220"/>
      <c r="I141" s="220"/>
      <c r="J141" s="220"/>
      <c r="K141" s="220"/>
      <c r="L141" s="220"/>
      <c r="M141" s="220"/>
      <c r="N141" s="220"/>
      <c r="O141" s="24"/>
      <c r="Q141" s="24"/>
      <c r="R141" s="24"/>
      <c r="S141" s="24"/>
      <c r="T141" s="402"/>
      <c r="U141" s="402"/>
      <c r="V141" s="141"/>
      <c r="W141" s="141"/>
      <c r="X141" s="141"/>
      <c r="Y141" s="141"/>
      <c r="Z141" s="141"/>
      <c r="AA141" s="141"/>
      <c r="AB141" s="141"/>
      <c r="AC141" s="141"/>
      <c r="AD141" s="141"/>
      <c r="AE141" s="141"/>
      <c r="AF141" s="141"/>
      <c r="AG141" s="141"/>
      <c r="AH141" s="141"/>
      <c r="AI141" s="141"/>
      <c r="AJ141" s="141"/>
      <c r="AK141" s="141"/>
    </row>
    <row r="142" spans="1:37" ht="25" customHeight="1">
      <c r="A142" s="233"/>
      <c r="B142" s="270"/>
      <c r="C142" s="270" t="s">
        <v>127</v>
      </c>
      <c r="D142" s="398"/>
      <c r="E142" s="401">
        <v>3</v>
      </c>
      <c r="F142" s="270" t="s">
        <v>141</v>
      </c>
      <c r="G142" s="270"/>
      <c r="H142" s="223" t="s">
        <v>284</v>
      </c>
      <c r="I142" s="272">
        <f>基本入力!M86</f>
        <v>10</v>
      </c>
      <c r="J142" s="223" t="s">
        <v>135</v>
      </c>
      <c r="K142" s="220"/>
      <c r="L142" s="220"/>
      <c r="M142" s="220"/>
      <c r="N142" s="220"/>
      <c r="O142" s="24"/>
      <c r="Q142" s="24"/>
      <c r="R142" s="24"/>
      <c r="S142" s="24"/>
      <c r="T142" s="402"/>
      <c r="U142" s="402"/>
      <c r="V142" s="141"/>
      <c r="W142" s="141"/>
      <c r="X142" s="141"/>
      <c r="Y142" s="141"/>
      <c r="Z142" s="141"/>
      <c r="AA142" s="141"/>
      <c r="AB142" s="141"/>
      <c r="AC142" s="141"/>
      <c r="AD142" s="141"/>
      <c r="AE142" s="141"/>
      <c r="AF142" s="141"/>
      <c r="AG142" s="141"/>
      <c r="AH142" s="141"/>
      <c r="AI142" s="141"/>
      <c r="AJ142" s="141"/>
      <c r="AK142" s="141"/>
    </row>
    <row r="143" spans="1:37" ht="25" customHeight="1">
      <c r="A143" s="233"/>
      <c r="B143" s="1168" t="s">
        <v>130</v>
      </c>
      <c r="C143" s="1168"/>
      <c r="D143" s="1168"/>
      <c r="E143" s="1168"/>
      <c r="F143" s="1168"/>
      <c r="G143" s="1168"/>
      <c r="H143" s="1168"/>
      <c r="I143" s="1168"/>
      <c r="J143" s="1168"/>
      <c r="K143" s="1383" t="s">
        <v>133</v>
      </c>
      <c r="L143" s="1383"/>
      <c r="M143" s="1098" t="s">
        <v>136</v>
      </c>
      <c r="N143" s="1373"/>
      <c r="O143" s="1373"/>
      <c r="P143" s="1373"/>
      <c r="Q143" s="1373"/>
      <c r="R143" s="1373"/>
      <c r="S143" s="1373"/>
      <c r="T143" s="1373"/>
      <c r="U143" s="1374"/>
      <c r="V143" s="141"/>
      <c r="W143" s="141"/>
      <c r="X143" s="141"/>
      <c r="Y143" s="141"/>
      <c r="Z143" s="141"/>
      <c r="AA143" s="141"/>
      <c r="AB143" s="141"/>
      <c r="AC143" s="141"/>
      <c r="AD143" s="141"/>
      <c r="AE143" s="141"/>
      <c r="AF143" s="141"/>
      <c r="AG143" s="141"/>
      <c r="AH143" s="141"/>
      <c r="AI143" s="141"/>
      <c r="AJ143" s="141"/>
      <c r="AK143" s="141"/>
    </row>
    <row r="144" spans="1:37" ht="25" customHeight="1">
      <c r="A144" s="233"/>
      <c r="B144" s="1380" t="str">
        <f>IF(①算定表!B96="","",①算定表!B96)</f>
        <v>電気</v>
      </c>
      <c r="C144" s="1380"/>
      <c r="D144" s="1424" t="s">
        <v>434</v>
      </c>
      <c r="E144" s="1380"/>
      <c r="F144" s="1380"/>
      <c r="G144" s="1380"/>
      <c r="H144" s="1380"/>
      <c r="I144" s="1380"/>
      <c r="J144" s="1380"/>
      <c r="K144" s="1447" t="str">
        <f>IF(③算定表!H96="","",③算定表!H96)</f>
        <v/>
      </c>
      <c r="L144" s="1424"/>
      <c r="M144" s="1381" t="str">
        <f>IF(③算定表!R96="","",③算定表!R96)</f>
        <v/>
      </c>
      <c r="N144" s="1381"/>
      <c r="O144" s="1381"/>
      <c r="P144" s="1381"/>
      <c r="Q144" s="1381"/>
      <c r="R144" s="1381"/>
      <c r="S144" s="1382"/>
      <c r="T144" s="1252" t="s">
        <v>145</v>
      </c>
      <c r="U144" s="1242"/>
      <c r="V144" s="141"/>
      <c r="W144" s="141"/>
      <c r="X144" s="141"/>
      <c r="Y144" s="141"/>
      <c r="Z144" s="141"/>
      <c r="AA144" s="141"/>
      <c r="AB144" s="141"/>
      <c r="AC144" s="141"/>
      <c r="AD144" s="141"/>
      <c r="AE144" s="141"/>
      <c r="AF144" s="141"/>
      <c r="AG144" s="141"/>
      <c r="AH144" s="141"/>
      <c r="AI144" s="141"/>
      <c r="AJ144" s="141"/>
      <c r="AK144" s="141"/>
    </row>
    <row r="145" spans="1:37" ht="25" customHeight="1">
      <c r="A145" s="233"/>
      <c r="B145" s="1380"/>
      <c r="C145" s="1380"/>
      <c r="D145" s="1424" t="s">
        <v>435</v>
      </c>
      <c r="E145" s="1380"/>
      <c r="F145" s="1380"/>
      <c r="G145" s="1380"/>
      <c r="H145" s="1380"/>
      <c r="I145" s="1380"/>
      <c r="J145" s="1380"/>
      <c r="K145" s="1447" t="str">
        <f>IF(③算定表!H97="","",③算定表!H97)</f>
        <v/>
      </c>
      <c r="L145" s="1424"/>
      <c r="M145" s="1381" t="str">
        <f>IF(③算定表!R97="","",③算定表!R97)</f>
        <v/>
      </c>
      <c r="N145" s="1381"/>
      <c r="O145" s="1381"/>
      <c r="P145" s="1381"/>
      <c r="Q145" s="1381"/>
      <c r="R145" s="1381"/>
      <c r="S145" s="1382"/>
      <c r="T145" s="1252" t="s">
        <v>145</v>
      </c>
      <c r="U145" s="1242"/>
      <c r="V145" s="141"/>
      <c r="W145" s="141"/>
      <c r="X145" s="141"/>
      <c r="Y145" s="141"/>
      <c r="Z145" s="141"/>
      <c r="AA145" s="141"/>
      <c r="AB145" s="141"/>
      <c r="AC145" s="141"/>
      <c r="AD145" s="141"/>
      <c r="AE145" s="141"/>
      <c r="AF145" s="141"/>
      <c r="AG145" s="141"/>
      <c r="AH145" s="141"/>
      <c r="AI145" s="141"/>
      <c r="AJ145" s="141"/>
      <c r="AK145" s="141"/>
    </row>
    <row r="146" spans="1:37" ht="25" customHeight="1">
      <c r="A146" s="233"/>
      <c r="B146" s="1380"/>
      <c r="C146" s="1380"/>
      <c r="D146" s="1424" t="s">
        <v>436</v>
      </c>
      <c r="E146" s="1380"/>
      <c r="F146" s="1380"/>
      <c r="G146" s="1380"/>
      <c r="H146" s="1380"/>
      <c r="I146" s="1380"/>
      <c r="J146" s="1380"/>
      <c r="K146" s="1447" t="str">
        <f>IF(③算定表!H98="","",③算定表!H98)</f>
        <v/>
      </c>
      <c r="L146" s="1424"/>
      <c r="M146" s="1381" t="str">
        <f>IF(③算定表!R98="","",③算定表!R98)</f>
        <v/>
      </c>
      <c r="N146" s="1381"/>
      <c r="O146" s="1381"/>
      <c r="P146" s="1381"/>
      <c r="Q146" s="1381"/>
      <c r="R146" s="1381"/>
      <c r="S146" s="1382"/>
      <c r="T146" s="1252" t="s">
        <v>145</v>
      </c>
      <c r="U146" s="1242"/>
      <c r="V146" s="141"/>
      <c r="W146" s="141"/>
      <c r="X146" s="141"/>
      <c r="Y146" s="141"/>
      <c r="Z146" s="141"/>
      <c r="AA146" s="141"/>
      <c r="AB146" s="141"/>
      <c r="AC146" s="141"/>
      <c r="AD146" s="141"/>
      <c r="AE146" s="141"/>
      <c r="AF146" s="141"/>
      <c r="AG146" s="141"/>
      <c r="AH146" s="141"/>
      <c r="AI146" s="141"/>
      <c r="AJ146" s="141"/>
      <c r="AK146" s="141"/>
    </row>
    <row r="147" spans="1:37" ht="25" customHeight="1">
      <c r="A147" s="233"/>
      <c r="B147" s="1380" t="str">
        <f>IF(①算定表!B99="","",①算定表!B99)</f>
        <v>熱</v>
      </c>
      <c r="C147" s="1380"/>
      <c r="D147" s="1424" t="s">
        <v>437</v>
      </c>
      <c r="E147" s="1380"/>
      <c r="F147" s="1380"/>
      <c r="G147" s="1380"/>
      <c r="H147" s="1380"/>
      <c r="I147" s="1380"/>
      <c r="J147" s="1380"/>
      <c r="K147" s="1447" t="str">
        <f>IF(③算定表!H99="","",③算定表!H99)</f>
        <v/>
      </c>
      <c r="L147" s="1424"/>
      <c r="M147" s="1381" t="str">
        <f>IF(③算定表!R99="","",③算定表!R99)</f>
        <v/>
      </c>
      <c r="N147" s="1381"/>
      <c r="O147" s="1381"/>
      <c r="P147" s="1381"/>
      <c r="Q147" s="1381"/>
      <c r="R147" s="1381"/>
      <c r="S147" s="1382"/>
      <c r="T147" s="1252" t="s">
        <v>410</v>
      </c>
      <c r="U147" s="1242"/>
      <c r="V147" s="141"/>
      <c r="W147" s="141"/>
      <c r="X147" s="141"/>
      <c r="Y147" s="141"/>
      <c r="Z147" s="141"/>
      <c r="AA147" s="141"/>
      <c r="AB147" s="141"/>
      <c r="AC147" s="141"/>
      <c r="AD147" s="141"/>
      <c r="AE147" s="141"/>
      <c r="AF147" s="141"/>
      <c r="AG147" s="141"/>
      <c r="AH147" s="141"/>
      <c r="AI147" s="141"/>
      <c r="AJ147" s="141"/>
      <c r="AK147" s="141"/>
    </row>
    <row r="148" spans="1:37" ht="25" customHeight="1">
      <c r="A148" s="233"/>
      <c r="B148" s="1380" t="str">
        <f>IF(①算定表!B100="","",①算定表!B100)</f>
        <v>その他</v>
      </c>
      <c r="C148" s="1380"/>
      <c r="D148" s="1424" t="s">
        <v>438</v>
      </c>
      <c r="E148" s="1380"/>
      <c r="F148" s="1380"/>
      <c r="G148" s="1380"/>
      <c r="H148" s="1380"/>
      <c r="I148" s="1380"/>
      <c r="J148" s="1380"/>
      <c r="K148" s="1447" t="str">
        <f>IF(③算定表!H100="","",③算定表!H100)</f>
        <v/>
      </c>
      <c r="L148" s="1424"/>
      <c r="M148" s="1381" t="str">
        <f>IF(③算定表!R100="","",③算定表!R100)</f>
        <v/>
      </c>
      <c r="N148" s="1381"/>
      <c r="O148" s="1381"/>
      <c r="P148" s="1381"/>
      <c r="Q148" s="1381"/>
      <c r="R148" s="1381"/>
      <c r="S148" s="1382"/>
      <c r="T148" s="1252" t="s">
        <v>145</v>
      </c>
      <c r="U148" s="1242"/>
      <c r="V148" s="141"/>
      <c r="W148" s="141"/>
      <c r="X148" s="141"/>
      <c r="Y148" s="141"/>
      <c r="Z148" s="141"/>
      <c r="AA148" s="141"/>
      <c r="AB148" s="141"/>
      <c r="AC148" s="141"/>
      <c r="AD148" s="141"/>
      <c r="AE148" s="141"/>
      <c r="AF148" s="141"/>
      <c r="AG148" s="141"/>
      <c r="AH148" s="141"/>
      <c r="AI148" s="141"/>
      <c r="AJ148" s="141"/>
      <c r="AK148" s="141"/>
    </row>
    <row r="149" spans="1:37" ht="13" customHeight="1">
      <c r="A149" s="233"/>
      <c r="B149" s="220"/>
      <c r="C149" s="220"/>
      <c r="D149" s="220"/>
      <c r="E149" s="220"/>
      <c r="F149" s="220"/>
      <c r="G149" s="220"/>
      <c r="H149" s="220"/>
      <c r="I149" s="220"/>
      <c r="J149" s="220"/>
      <c r="K149" s="220"/>
      <c r="L149" s="220"/>
      <c r="M149" s="220"/>
      <c r="N149" s="220"/>
      <c r="O149" s="24"/>
      <c r="P149" s="274"/>
      <c r="Q149" s="24"/>
      <c r="R149" s="24"/>
      <c r="S149" s="24"/>
      <c r="T149" s="402"/>
      <c r="U149" s="402"/>
      <c r="V149" s="141"/>
      <c r="W149" s="141"/>
      <c r="X149" s="141"/>
      <c r="Y149" s="141"/>
      <c r="Z149" s="141"/>
      <c r="AA149" s="141"/>
      <c r="AB149" s="141"/>
      <c r="AC149" s="141"/>
      <c r="AD149" s="141"/>
      <c r="AE149" s="141"/>
      <c r="AF149" s="141"/>
      <c r="AG149" s="141"/>
      <c r="AH149" s="141"/>
      <c r="AI149" s="141"/>
      <c r="AJ149" s="141"/>
      <c r="AK149" s="141"/>
    </row>
    <row r="150" spans="1:37" ht="25" customHeight="1">
      <c r="A150" s="233"/>
      <c r="B150" s="220" t="s">
        <v>396</v>
      </c>
      <c r="C150" s="402"/>
      <c r="D150" s="402"/>
      <c r="E150" s="402"/>
      <c r="F150" s="402"/>
      <c r="G150" s="402"/>
      <c r="H150" s="402"/>
      <c r="I150" s="402"/>
      <c r="J150" s="402"/>
      <c r="K150" s="402"/>
      <c r="L150" s="402"/>
      <c r="M150" s="402"/>
      <c r="N150" s="402"/>
      <c r="O150" s="402"/>
      <c r="P150" s="402"/>
      <c r="Q150" s="402"/>
      <c r="R150" s="402"/>
      <c r="S150" s="402"/>
      <c r="T150" s="390"/>
      <c r="U150" s="390"/>
      <c r="V150" s="141"/>
      <c r="W150" s="141"/>
      <c r="X150" s="141"/>
      <c r="Y150" s="141"/>
      <c r="Z150" s="141"/>
      <c r="AA150" s="141"/>
      <c r="AB150" s="141"/>
      <c r="AC150" s="141"/>
      <c r="AD150" s="141"/>
      <c r="AE150" s="141"/>
      <c r="AF150" s="141"/>
      <c r="AG150" s="141"/>
      <c r="AH150" s="141"/>
      <c r="AI150" s="141"/>
      <c r="AJ150" s="141"/>
      <c r="AK150" s="141"/>
    </row>
    <row r="151" spans="1:37" ht="25" customHeight="1">
      <c r="A151" s="233"/>
      <c r="B151" s="1382">
        <f>IF(AND(③算定表!K109="",③算定表!K110="",③算定表!L114=""),"",SUM(③算定表!K109,③算定表!K110,③算定表!L114))</f>
        <v>0</v>
      </c>
      <c r="C151" s="1396"/>
      <c r="D151" s="1396"/>
      <c r="E151" s="1396"/>
      <c r="F151" s="1396"/>
      <c r="G151" s="1252" t="s">
        <v>145</v>
      </c>
      <c r="H151" s="1242"/>
      <c r="I151" s="1423"/>
      <c r="J151" s="1423"/>
      <c r="K151" s="1423"/>
      <c r="L151" s="1423"/>
      <c r="M151" s="1132"/>
      <c r="N151" s="1132"/>
      <c r="O151" s="402"/>
      <c r="P151" s="402"/>
      <c r="Q151" s="402"/>
      <c r="R151" s="402"/>
      <c r="S151" s="402"/>
      <c r="T151" s="390"/>
      <c r="U151" s="390"/>
      <c r="V151" s="141"/>
      <c r="W151" s="141"/>
      <c r="X151" s="141"/>
      <c r="Y151" s="141"/>
      <c r="Z151" s="141"/>
      <c r="AA151" s="141"/>
      <c r="AB151" s="141"/>
      <c r="AC151" s="141"/>
      <c r="AD151" s="141"/>
      <c r="AE151" s="141"/>
      <c r="AF151" s="141"/>
      <c r="AG151" s="141"/>
      <c r="AH151" s="141"/>
      <c r="AI151" s="141"/>
      <c r="AJ151" s="141"/>
      <c r="AK151" s="141"/>
    </row>
    <row r="152" spans="1:37" ht="12.65" customHeight="1">
      <c r="A152" s="233"/>
      <c r="B152" s="402"/>
      <c r="C152" s="402"/>
      <c r="D152" s="402"/>
      <c r="E152" s="402"/>
      <c r="F152" s="402"/>
      <c r="G152" s="402"/>
      <c r="H152" s="402"/>
      <c r="I152" s="402"/>
      <c r="J152" s="402"/>
      <c r="K152" s="390"/>
      <c r="L152" s="390"/>
      <c r="M152" s="402"/>
      <c r="N152" s="402"/>
      <c r="O152" s="402"/>
      <c r="P152" s="402"/>
      <c r="Q152" s="402"/>
      <c r="R152" s="402"/>
      <c r="S152" s="402"/>
      <c r="T152" s="390"/>
      <c r="U152" s="390"/>
      <c r="V152" s="141"/>
      <c r="W152" s="141"/>
      <c r="X152" s="141"/>
      <c r="Y152" s="141"/>
      <c r="Z152" s="141"/>
      <c r="AA152" s="141"/>
      <c r="AB152" s="141"/>
      <c r="AC152" s="141"/>
      <c r="AD152" s="141"/>
      <c r="AE152" s="141"/>
      <c r="AF152" s="141"/>
      <c r="AG152" s="141"/>
      <c r="AH152" s="141"/>
      <c r="AI152" s="141"/>
      <c r="AJ152" s="141"/>
      <c r="AK152" s="141"/>
    </row>
    <row r="153" spans="1:37" ht="25" customHeight="1">
      <c r="A153" s="233"/>
      <c r="B153" s="372" t="s">
        <v>397</v>
      </c>
      <c r="C153" s="373"/>
      <c r="D153" s="373"/>
      <c r="E153" s="373"/>
      <c r="F153" s="373"/>
      <c r="G153" s="390"/>
      <c r="H153" s="390"/>
      <c r="I153" s="402"/>
      <c r="J153" s="402"/>
      <c r="K153" s="402"/>
      <c r="L153" s="402"/>
      <c r="M153" s="390"/>
      <c r="N153" s="390"/>
      <c r="O153" s="402"/>
      <c r="P153" s="402"/>
      <c r="Q153" s="402"/>
      <c r="R153" s="402"/>
      <c r="S153" s="402"/>
      <c r="T153" s="390"/>
      <c r="U153" s="390"/>
      <c r="V153" s="141"/>
      <c r="W153" s="293" t="s">
        <v>482</v>
      </c>
      <c r="X153" s="141"/>
      <c r="Y153" s="141"/>
      <c r="Z153" s="141"/>
      <c r="AA153" s="141"/>
      <c r="AB153" s="141"/>
      <c r="AC153" s="141"/>
      <c r="AD153" s="141"/>
      <c r="AE153" s="141"/>
      <c r="AF153" s="141"/>
      <c r="AG153" s="141"/>
      <c r="AH153" s="141"/>
      <c r="AI153" s="141"/>
      <c r="AJ153" s="141"/>
      <c r="AK153" s="141"/>
    </row>
    <row r="154" spans="1:37" ht="25" customHeight="1">
      <c r="A154" s="233"/>
      <c r="B154" s="1417"/>
      <c r="C154" s="1418"/>
      <c r="D154" s="1418"/>
      <c r="E154" s="1418"/>
      <c r="F154" s="1418"/>
      <c r="G154" s="1252" t="s">
        <v>398</v>
      </c>
      <c r="H154" s="1242"/>
      <c r="I154" s="402"/>
      <c r="J154" s="402"/>
      <c r="K154" s="402"/>
      <c r="L154" s="402"/>
      <c r="M154" s="390"/>
      <c r="N154" s="390"/>
      <c r="O154" s="402"/>
      <c r="P154" s="402"/>
      <c r="Q154" s="402"/>
      <c r="R154" s="402"/>
      <c r="S154" s="402"/>
      <c r="T154" s="390"/>
      <c r="U154" s="390"/>
      <c r="V154" s="141"/>
      <c r="W154" s="141"/>
      <c r="X154" s="141"/>
      <c r="Y154" s="141"/>
      <c r="Z154" s="141"/>
      <c r="AA154" s="141"/>
      <c r="AB154" s="141"/>
      <c r="AC154" s="141"/>
      <c r="AD154" s="141"/>
      <c r="AE154" s="141"/>
      <c r="AF154" s="141"/>
      <c r="AG154" s="141"/>
      <c r="AH154" s="141"/>
      <c r="AI154" s="141"/>
      <c r="AJ154" s="141"/>
      <c r="AK154" s="141"/>
    </row>
    <row r="155" spans="1:37" ht="13" customHeight="1">
      <c r="A155" s="233"/>
      <c r="B155" s="377"/>
      <c r="C155" s="377"/>
      <c r="D155" s="377"/>
      <c r="E155" s="377"/>
      <c r="F155" s="377"/>
      <c r="G155" s="378"/>
      <c r="H155" s="378"/>
      <c r="I155" s="378"/>
      <c r="J155" s="378"/>
      <c r="K155" s="378"/>
      <c r="L155" s="378"/>
      <c r="M155" s="390"/>
      <c r="N155" s="390"/>
      <c r="O155" s="402"/>
      <c r="P155" s="402"/>
      <c r="Q155" s="402"/>
      <c r="R155" s="402"/>
      <c r="S155" s="402"/>
      <c r="T155" s="390"/>
      <c r="U155" s="390"/>
      <c r="V155" s="141"/>
      <c r="W155" s="141"/>
      <c r="X155" s="141"/>
      <c r="Y155" s="141"/>
      <c r="Z155" s="141"/>
      <c r="AA155" s="141"/>
      <c r="AB155" s="141"/>
      <c r="AC155" s="141"/>
      <c r="AD155" s="141"/>
      <c r="AE155" s="141"/>
      <c r="AF155" s="141"/>
      <c r="AG155" s="141"/>
      <c r="AH155" s="141"/>
      <c r="AI155" s="141"/>
      <c r="AJ155" s="141"/>
      <c r="AK155" s="141"/>
    </row>
    <row r="156" spans="1:37" ht="25" customHeight="1">
      <c r="A156" s="233"/>
      <c r="B156" s="233"/>
      <c r="C156" s="233"/>
      <c r="D156" s="233"/>
      <c r="E156" s="233"/>
      <c r="F156" s="233"/>
      <c r="G156" s="233"/>
      <c r="H156" s="233"/>
      <c r="I156" s="233"/>
      <c r="J156" s="233"/>
      <c r="K156" s="233"/>
      <c r="L156" s="233"/>
      <c r="M156" s="233"/>
      <c r="N156" s="233"/>
      <c r="O156" s="233"/>
      <c r="P156" s="233"/>
      <c r="Q156" s="233"/>
      <c r="R156" s="233"/>
      <c r="S156" s="233"/>
      <c r="T156" s="233"/>
      <c r="U156" s="233"/>
      <c r="V156" s="141"/>
      <c r="W156" s="141"/>
      <c r="X156" s="141"/>
      <c r="Y156" s="141"/>
      <c r="Z156" s="141"/>
      <c r="AA156" s="141"/>
      <c r="AB156" s="141"/>
      <c r="AC156" s="141"/>
      <c r="AD156" s="141"/>
      <c r="AE156" s="141"/>
      <c r="AF156" s="141"/>
      <c r="AG156" s="141"/>
      <c r="AH156" s="141"/>
      <c r="AI156" s="141"/>
      <c r="AJ156" s="141"/>
      <c r="AK156" s="141"/>
    </row>
    <row r="157" spans="1:37" ht="25" customHeight="1">
      <c r="A157" s="233"/>
      <c r="B157" s="223" t="s">
        <v>147</v>
      </c>
      <c r="C157" s="377"/>
      <c r="D157" s="377"/>
      <c r="E157" s="377"/>
      <c r="F157" s="377"/>
      <c r="G157" s="390"/>
      <c r="H157" s="390"/>
      <c r="I157" s="402"/>
      <c r="J157" s="402"/>
      <c r="K157" s="402"/>
      <c r="L157" s="402"/>
      <c r="M157" s="390"/>
      <c r="N157" s="390"/>
      <c r="O157" s="402"/>
      <c r="P157" s="402"/>
      <c r="Q157" s="402"/>
      <c r="R157" s="402"/>
      <c r="S157" s="402"/>
      <c r="T157" s="390"/>
      <c r="U157" s="390"/>
      <c r="V157" s="141"/>
      <c r="W157" s="141"/>
      <c r="X157" s="141"/>
      <c r="Y157" s="141"/>
      <c r="Z157" s="141"/>
      <c r="AA157" s="141"/>
      <c r="AB157" s="141"/>
      <c r="AC157" s="141"/>
      <c r="AD157" s="141"/>
      <c r="AE157" s="141"/>
      <c r="AF157" s="141"/>
      <c r="AG157" s="141"/>
      <c r="AH157" s="141"/>
      <c r="AI157" s="141"/>
      <c r="AJ157" s="141"/>
      <c r="AK157" s="141"/>
    </row>
    <row r="158" spans="1:37" ht="25" customHeight="1">
      <c r="A158" s="233"/>
      <c r="B158" s="402"/>
      <c r="C158" s="402"/>
      <c r="D158" s="402"/>
      <c r="E158" s="402"/>
      <c r="F158" s="402"/>
      <c r="G158" s="402"/>
      <c r="H158" s="402"/>
      <c r="I158" s="402"/>
      <c r="J158" s="402"/>
      <c r="K158" s="390"/>
      <c r="L158" s="390"/>
      <c r="M158" s="402"/>
      <c r="N158" s="402"/>
      <c r="O158" s="402"/>
      <c r="P158" s="402"/>
      <c r="Q158" s="402"/>
      <c r="R158" s="402"/>
      <c r="S158" s="402"/>
      <c r="T158" s="390"/>
      <c r="U158" s="390"/>
      <c r="V158" s="141"/>
      <c r="W158" s="141"/>
      <c r="X158" s="141"/>
      <c r="Y158" s="141"/>
      <c r="Z158" s="141"/>
      <c r="AA158" s="141"/>
      <c r="AB158" s="141"/>
      <c r="AC158" s="141"/>
      <c r="AD158" s="141"/>
      <c r="AE158" s="141"/>
      <c r="AF158" s="141"/>
      <c r="AG158" s="141"/>
      <c r="AH158" s="141"/>
      <c r="AI158" s="141"/>
      <c r="AJ158" s="141"/>
      <c r="AK158" s="141"/>
    </row>
    <row r="159" spans="1:37" ht="25" customHeight="1">
      <c r="A159" s="233"/>
      <c r="B159" s="220" t="s">
        <v>399</v>
      </c>
      <c r="C159" s="220"/>
      <c r="D159" s="220"/>
      <c r="E159" s="220"/>
      <c r="F159" s="220"/>
      <c r="G159" s="220"/>
      <c r="H159" s="220"/>
      <c r="I159" s="220"/>
      <c r="J159" s="220"/>
      <c r="K159" s="220"/>
      <c r="L159" s="220"/>
      <c r="M159" s="220"/>
      <c r="N159" s="220"/>
      <c r="O159" s="24"/>
      <c r="Q159" s="24"/>
      <c r="R159" s="24"/>
      <c r="S159" s="24"/>
      <c r="T159" s="402"/>
      <c r="U159" s="402"/>
      <c r="V159" s="141"/>
      <c r="W159" s="141"/>
      <c r="X159" s="141"/>
      <c r="Y159" s="141"/>
      <c r="Z159" s="141"/>
      <c r="AA159" s="141"/>
      <c r="AB159" s="141"/>
      <c r="AC159" s="141"/>
      <c r="AD159" s="141"/>
      <c r="AE159" s="141"/>
      <c r="AF159" s="141"/>
      <c r="AG159" s="141"/>
      <c r="AH159" s="141"/>
      <c r="AI159" s="141"/>
      <c r="AJ159" s="141"/>
      <c r="AK159" s="141"/>
    </row>
    <row r="160" spans="1:37" ht="25" customHeight="1">
      <c r="A160" s="233"/>
      <c r="B160" s="1387"/>
      <c r="C160" s="1388"/>
      <c r="D160" s="1388"/>
      <c r="E160" s="1388"/>
      <c r="F160" s="1388"/>
      <c r="G160" s="1388"/>
      <c r="H160" s="1388"/>
      <c r="I160" s="1388"/>
      <c r="J160" s="1388"/>
      <c r="K160" s="1388"/>
      <c r="L160" s="1388"/>
      <c r="M160" s="1388"/>
      <c r="N160" s="1388"/>
      <c r="O160" s="1388"/>
      <c r="P160" s="1388"/>
      <c r="Q160" s="1388"/>
      <c r="R160" s="1388"/>
      <c r="S160" s="1388"/>
      <c r="T160" s="1388"/>
      <c r="U160" s="1389"/>
      <c r="V160" s="141"/>
      <c r="W160" s="293" t="s">
        <v>469</v>
      </c>
      <c r="X160" s="141"/>
      <c r="Y160" s="141"/>
      <c r="Z160" s="141"/>
      <c r="AA160" s="141"/>
      <c r="AB160" s="141"/>
      <c r="AC160" s="141"/>
      <c r="AD160" s="141"/>
      <c r="AE160" s="141"/>
      <c r="AF160" s="141"/>
      <c r="AG160" s="141"/>
      <c r="AH160" s="141"/>
      <c r="AI160" s="141"/>
      <c r="AJ160" s="141"/>
      <c r="AK160" s="141"/>
    </row>
    <row r="161" spans="1:37" ht="25" customHeight="1">
      <c r="A161" s="233"/>
      <c r="B161" s="1390"/>
      <c r="C161" s="1391"/>
      <c r="D161" s="1391"/>
      <c r="E161" s="1391"/>
      <c r="F161" s="1391"/>
      <c r="G161" s="1391"/>
      <c r="H161" s="1391"/>
      <c r="I161" s="1391"/>
      <c r="J161" s="1391"/>
      <c r="K161" s="1391"/>
      <c r="L161" s="1391"/>
      <c r="M161" s="1391"/>
      <c r="N161" s="1391"/>
      <c r="O161" s="1391"/>
      <c r="P161" s="1391"/>
      <c r="Q161" s="1391"/>
      <c r="R161" s="1391"/>
      <c r="S161" s="1391"/>
      <c r="T161" s="1391"/>
      <c r="U161" s="1392"/>
      <c r="V161" s="141"/>
      <c r="W161" s="141"/>
      <c r="X161" s="141"/>
      <c r="Y161" s="141"/>
      <c r="Z161" s="141"/>
      <c r="AA161" s="141"/>
      <c r="AB161" s="141"/>
      <c r="AC161" s="141"/>
      <c r="AD161" s="141"/>
      <c r="AE161" s="141"/>
      <c r="AF161" s="141"/>
      <c r="AG161" s="141"/>
      <c r="AH161" s="141"/>
      <c r="AI161" s="141"/>
      <c r="AJ161" s="141"/>
      <c r="AK161" s="141"/>
    </row>
    <row r="162" spans="1:37" ht="25" customHeight="1">
      <c r="A162" s="233"/>
      <c r="B162" s="1390"/>
      <c r="C162" s="1391"/>
      <c r="D162" s="1391"/>
      <c r="E162" s="1391"/>
      <c r="F162" s="1391"/>
      <c r="G162" s="1391"/>
      <c r="H162" s="1391"/>
      <c r="I162" s="1391"/>
      <c r="J162" s="1391"/>
      <c r="K162" s="1391"/>
      <c r="L162" s="1391"/>
      <c r="M162" s="1391"/>
      <c r="N162" s="1391"/>
      <c r="O162" s="1391"/>
      <c r="P162" s="1391"/>
      <c r="Q162" s="1391"/>
      <c r="R162" s="1391"/>
      <c r="S162" s="1391"/>
      <c r="T162" s="1391"/>
      <c r="U162" s="1392"/>
      <c r="V162" s="141"/>
      <c r="W162" s="141"/>
      <c r="X162" s="141"/>
      <c r="Y162" s="141"/>
      <c r="Z162" s="141"/>
      <c r="AA162" s="141"/>
      <c r="AB162" s="141"/>
      <c r="AC162" s="141"/>
      <c r="AD162" s="141"/>
      <c r="AE162" s="141"/>
      <c r="AF162" s="141"/>
      <c r="AG162" s="141"/>
      <c r="AH162" s="141"/>
      <c r="AI162" s="141"/>
      <c r="AJ162" s="141"/>
      <c r="AK162" s="141"/>
    </row>
    <row r="163" spans="1:37" ht="25" customHeight="1">
      <c r="A163" s="233"/>
      <c r="B163" s="1390"/>
      <c r="C163" s="1391"/>
      <c r="D163" s="1391"/>
      <c r="E163" s="1391"/>
      <c r="F163" s="1391"/>
      <c r="G163" s="1391"/>
      <c r="H163" s="1391"/>
      <c r="I163" s="1391"/>
      <c r="J163" s="1391"/>
      <c r="K163" s="1391"/>
      <c r="L163" s="1391"/>
      <c r="M163" s="1391"/>
      <c r="N163" s="1391"/>
      <c r="O163" s="1391"/>
      <c r="P163" s="1391"/>
      <c r="Q163" s="1391"/>
      <c r="R163" s="1391"/>
      <c r="S163" s="1391"/>
      <c r="T163" s="1391"/>
      <c r="U163" s="1392"/>
      <c r="V163" s="141"/>
      <c r="W163" s="141"/>
      <c r="X163" s="141"/>
      <c r="Y163" s="141"/>
      <c r="Z163" s="141"/>
      <c r="AA163" s="141"/>
      <c r="AB163" s="141"/>
      <c r="AC163" s="141"/>
      <c r="AD163" s="141"/>
      <c r="AE163" s="141"/>
      <c r="AF163" s="141"/>
      <c r="AG163" s="141"/>
      <c r="AH163" s="141"/>
      <c r="AI163" s="141"/>
      <c r="AJ163" s="141"/>
      <c r="AK163" s="141"/>
    </row>
    <row r="164" spans="1:37" ht="25" customHeight="1">
      <c r="A164" s="233"/>
      <c r="B164" s="1393"/>
      <c r="C164" s="1394"/>
      <c r="D164" s="1394"/>
      <c r="E164" s="1394"/>
      <c r="F164" s="1394"/>
      <c r="G164" s="1394"/>
      <c r="H164" s="1394"/>
      <c r="I164" s="1394"/>
      <c r="J164" s="1394"/>
      <c r="K164" s="1394"/>
      <c r="L164" s="1394"/>
      <c r="M164" s="1394"/>
      <c r="N164" s="1394"/>
      <c r="O164" s="1394"/>
      <c r="P164" s="1394"/>
      <c r="Q164" s="1394"/>
      <c r="R164" s="1394"/>
      <c r="S164" s="1394"/>
      <c r="T164" s="1394"/>
      <c r="U164" s="1395"/>
      <c r="V164" s="141"/>
      <c r="W164" s="141"/>
      <c r="X164" s="141"/>
      <c r="Y164" s="141"/>
      <c r="Z164" s="141"/>
      <c r="AA164" s="141"/>
      <c r="AB164" s="141"/>
      <c r="AC164" s="141"/>
      <c r="AD164" s="141"/>
      <c r="AE164" s="141"/>
      <c r="AF164" s="141"/>
      <c r="AG164" s="141"/>
      <c r="AH164" s="141"/>
      <c r="AI164" s="141"/>
      <c r="AJ164" s="141"/>
      <c r="AK164" s="141"/>
    </row>
    <row r="165" spans="1:37" ht="25" customHeight="1">
      <c r="A165" s="233"/>
      <c r="B165" s="220"/>
      <c r="C165" s="220"/>
      <c r="D165" s="220"/>
      <c r="E165" s="220"/>
      <c r="F165" s="220"/>
      <c r="G165" s="220"/>
      <c r="H165" s="220"/>
      <c r="I165" s="220"/>
      <c r="J165" s="220"/>
      <c r="K165" s="220"/>
      <c r="L165" s="220"/>
      <c r="M165" s="220"/>
      <c r="N165" s="220"/>
      <c r="O165" s="24"/>
      <c r="Q165" s="24"/>
      <c r="R165" s="24"/>
      <c r="S165" s="24"/>
      <c r="T165" s="402"/>
      <c r="U165" s="402"/>
      <c r="V165" s="141"/>
      <c r="W165" s="141"/>
      <c r="X165" s="141"/>
      <c r="Y165" s="141"/>
      <c r="Z165" s="141"/>
      <c r="AA165" s="141"/>
      <c r="AB165" s="141"/>
      <c r="AC165" s="141"/>
      <c r="AD165" s="141"/>
      <c r="AE165" s="141"/>
      <c r="AF165" s="141"/>
      <c r="AG165" s="141"/>
      <c r="AH165" s="141"/>
      <c r="AI165" s="141"/>
      <c r="AJ165" s="141"/>
      <c r="AK165" s="141"/>
    </row>
    <row r="166" spans="1:37" ht="25" customHeight="1">
      <c r="A166" s="233"/>
      <c r="B166" s="220" t="s">
        <v>400</v>
      </c>
      <c r="C166" s="220"/>
      <c r="D166" s="220"/>
      <c r="E166" s="220"/>
      <c r="F166" s="220"/>
      <c r="G166" s="220"/>
      <c r="H166" s="220"/>
      <c r="I166" s="220"/>
      <c r="J166" s="220"/>
      <c r="K166" s="220"/>
      <c r="L166" s="220"/>
      <c r="M166" s="220"/>
      <c r="N166" s="220"/>
      <c r="O166" s="24"/>
      <c r="Q166" s="24"/>
      <c r="R166" s="24"/>
      <c r="S166" s="24"/>
      <c r="T166" s="402"/>
      <c r="U166" s="402"/>
      <c r="V166" s="141"/>
      <c r="W166" s="141"/>
      <c r="X166" s="141"/>
      <c r="Y166" s="141"/>
      <c r="Z166" s="141"/>
      <c r="AA166" s="141"/>
      <c r="AB166" s="141"/>
      <c r="AC166" s="141"/>
      <c r="AD166" s="141"/>
      <c r="AE166" s="141"/>
      <c r="AF166" s="141"/>
      <c r="AG166" s="141"/>
      <c r="AH166" s="141"/>
      <c r="AI166" s="141"/>
      <c r="AJ166" s="141"/>
      <c r="AK166" s="141"/>
    </row>
    <row r="167" spans="1:37" ht="25" customHeight="1">
      <c r="A167" s="233"/>
      <c r="B167" s="1387"/>
      <c r="C167" s="1388"/>
      <c r="D167" s="1388"/>
      <c r="E167" s="1388"/>
      <c r="F167" s="1388"/>
      <c r="G167" s="1388"/>
      <c r="H167" s="1388"/>
      <c r="I167" s="1388"/>
      <c r="J167" s="1388"/>
      <c r="K167" s="1388"/>
      <c r="L167" s="1388"/>
      <c r="M167" s="1388"/>
      <c r="N167" s="1388"/>
      <c r="O167" s="1388"/>
      <c r="P167" s="1388"/>
      <c r="Q167" s="1388"/>
      <c r="R167" s="1388"/>
      <c r="S167" s="1388"/>
      <c r="T167" s="1388"/>
      <c r="U167" s="1389"/>
      <c r="V167" s="141"/>
      <c r="W167" s="293" t="s">
        <v>469</v>
      </c>
      <c r="X167" s="141"/>
      <c r="Y167" s="141"/>
      <c r="Z167" s="141"/>
      <c r="AA167" s="141"/>
      <c r="AB167" s="141"/>
      <c r="AC167" s="141"/>
      <c r="AD167" s="141"/>
      <c r="AE167" s="141"/>
      <c r="AF167" s="141"/>
      <c r="AG167" s="141"/>
      <c r="AH167" s="141"/>
      <c r="AI167" s="141"/>
      <c r="AJ167" s="141"/>
      <c r="AK167" s="141"/>
    </row>
    <row r="168" spans="1:37" ht="25" customHeight="1">
      <c r="A168" s="233"/>
      <c r="B168" s="1393"/>
      <c r="C168" s="1394"/>
      <c r="D168" s="1394"/>
      <c r="E168" s="1394"/>
      <c r="F168" s="1394"/>
      <c r="G168" s="1394"/>
      <c r="H168" s="1394"/>
      <c r="I168" s="1394"/>
      <c r="J168" s="1394"/>
      <c r="K168" s="1394"/>
      <c r="L168" s="1394"/>
      <c r="M168" s="1394"/>
      <c r="N168" s="1394"/>
      <c r="O168" s="1394"/>
      <c r="P168" s="1394"/>
      <c r="Q168" s="1394"/>
      <c r="R168" s="1394"/>
      <c r="S168" s="1394"/>
      <c r="T168" s="1394"/>
      <c r="U168" s="1395"/>
      <c r="V168" s="141"/>
      <c r="W168" s="141"/>
      <c r="X168" s="141"/>
      <c r="Y168" s="141"/>
      <c r="Z168" s="141"/>
      <c r="AA168" s="141"/>
      <c r="AB168" s="141"/>
      <c r="AC168" s="141"/>
      <c r="AD168" s="141"/>
      <c r="AE168" s="141"/>
      <c r="AF168" s="141"/>
      <c r="AG168" s="141"/>
      <c r="AH168" s="141"/>
      <c r="AI168" s="141"/>
      <c r="AJ168" s="141"/>
      <c r="AK168" s="141"/>
    </row>
    <row r="169" spans="1:37" ht="14.25" customHeight="1">
      <c r="A169" s="233"/>
      <c r="B169" s="230"/>
      <c r="C169" s="230"/>
      <c r="D169" s="230"/>
      <c r="E169" s="230"/>
      <c r="F169" s="230"/>
      <c r="G169" s="230"/>
      <c r="H169" s="230"/>
      <c r="I169" s="230"/>
      <c r="J169" s="230"/>
      <c r="K169" s="230"/>
      <c r="L169" s="230"/>
      <c r="M169" s="230"/>
      <c r="N169" s="230"/>
      <c r="O169" s="190"/>
      <c r="P169" s="233"/>
      <c r="Q169" s="190"/>
      <c r="R169" s="190"/>
      <c r="S169" s="190"/>
      <c r="T169" s="191"/>
      <c r="U169" s="191"/>
      <c r="V169" s="141"/>
      <c r="W169" s="141"/>
      <c r="X169" s="141"/>
      <c r="Y169" s="141"/>
      <c r="Z169" s="141"/>
      <c r="AA169" s="141"/>
      <c r="AB169" s="141"/>
      <c r="AC169" s="141"/>
      <c r="AD169" s="141"/>
      <c r="AE169" s="141"/>
      <c r="AF169" s="141"/>
      <c r="AG169" s="141"/>
      <c r="AH169" s="141"/>
      <c r="AI169" s="141"/>
      <c r="AJ169" s="141"/>
      <c r="AK169" s="141"/>
    </row>
    <row r="170" spans="1:37" ht="14.25" customHeight="1">
      <c r="A170" s="233"/>
      <c r="B170" s="230"/>
      <c r="C170" s="230"/>
      <c r="D170" s="230"/>
      <c r="E170" s="230"/>
      <c r="F170" s="230"/>
      <c r="G170" s="230"/>
      <c r="H170" s="230"/>
      <c r="I170" s="230"/>
      <c r="J170" s="230"/>
      <c r="K170" s="230"/>
      <c r="L170" s="230"/>
      <c r="M170" s="230"/>
      <c r="N170" s="230"/>
      <c r="O170" s="190"/>
      <c r="P170" s="233"/>
      <c r="Q170" s="190"/>
      <c r="R170" s="190"/>
      <c r="S170" s="190"/>
      <c r="T170" s="191"/>
      <c r="U170" s="191"/>
      <c r="V170" s="141"/>
      <c r="W170" s="141"/>
      <c r="X170" s="141"/>
      <c r="Y170" s="141"/>
      <c r="Z170" s="141"/>
      <c r="AA170" s="141"/>
      <c r="AB170" s="141"/>
      <c r="AC170" s="141"/>
      <c r="AD170" s="141"/>
      <c r="AE170" s="141"/>
      <c r="AF170" s="141"/>
      <c r="AG170" s="141"/>
      <c r="AH170" s="141"/>
      <c r="AI170" s="141"/>
      <c r="AJ170" s="141"/>
      <c r="AK170" s="141"/>
    </row>
    <row r="171" spans="1:37" ht="14.25" customHeight="1">
      <c r="B171" s="220"/>
      <c r="C171" s="220"/>
      <c r="D171" s="220"/>
      <c r="E171" s="220"/>
      <c r="F171" s="220"/>
      <c r="G171" s="220"/>
      <c r="H171" s="220"/>
      <c r="I171" s="220"/>
      <c r="J171" s="220"/>
      <c r="K171" s="220"/>
      <c r="L171" s="220"/>
      <c r="M171" s="220"/>
      <c r="N171" s="220"/>
      <c r="O171" s="402"/>
      <c r="P171" s="402"/>
      <c r="Q171" s="402"/>
      <c r="R171" s="402"/>
      <c r="S171" s="402"/>
      <c r="T171" s="402"/>
      <c r="U171" s="402"/>
      <c r="V171" s="223"/>
      <c r="W171" s="223"/>
      <c r="X171" s="223"/>
      <c r="Y171" s="223"/>
      <c r="Z171" s="223"/>
      <c r="AA171" s="223"/>
      <c r="AB171" s="223"/>
      <c r="AC171" s="223"/>
      <c r="AD171" s="223"/>
      <c r="AE171" s="223"/>
      <c r="AF171" s="223"/>
      <c r="AG171" s="223"/>
      <c r="AH171" s="223"/>
      <c r="AI171" s="223"/>
      <c r="AJ171" s="223"/>
      <c r="AK171" s="223"/>
    </row>
    <row r="172" spans="1:37" ht="14.25" customHeight="1">
      <c r="B172" s="220"/>
      <c r="C172" s="220"/>
      <c r="D172" s="220"/>
      <c r="E172" s="220"/>
      <c r="F172" s="220"/>
      <c r="G172" s="220"/>
      <c r="H172" s="220"/>
      <c r="I172" s="220"/>
      <c r="J172" s="220"/>
      <c r="K172" s="220"/>
      <c r="L172" s="220"/>
      <c r="M172" s="220"/>
      <c r="N172" s="220"/>
      <c r="O172" s="402"/>
      <c r="P172" s="402"/>
      <c r="Q172" s="402"/>
      <c r="R172" s="402"/>
      <c r="S172" s="402"/>
      <c r="T172" s="402"/>
      <c r="U172" s="402"/>
      <c r="V172" s="223"/>
      <c r="W172" s="223"/>
      <c r="X172" s="223"/>
      <c r="Y172" s="223"/>
      <c r="Z172" s="223"/>
      <c r="AA172" s="223"/>
      <c r="AB172" s="223"/>
      <c r="AC172" s="223"/>
      <c r="AD172" s="223"/>
      <c r="AE172" s="223"/>
      <c r="AF172" s="223"/>
      <c r="AG172" s="223"/>
      <c r="AH172" s="223"/>
      <c r="AI172" s="223"/>
      <c r="AJ172" s="223"/>
      <c r="AK172" s="223"/>
    </row>
    <row r="173" spans="1:37" ht="14.25" customHeight="1">
      <c r="B173" s="220"/>
      <c r="C173" s="220"/>
      <c r="D173" s="220"/>
      <c r="E173" s="220"/>
      <c r="F173" s="220"/>
      <c r="G173" s="220"/>
      <c r="H173" s="220"/>
      <c r="I173" s="220"/>
      <c r="J173" s="220"/>
      <c r="K173" s="220"/>
      <c r="L173" s="220"/>
      <c r="M173" s="220"/>
      <c r="N173" s="220"/>
      <c r="O173" s="402"/>
      <c r="P173" s="402"/>
      <c r="Q173" s="402"/>
      <c r="R173" s="402"/>
      <c r="S173" s="402"/>
      <c r="T173" s="402"/>
      <c r="U173" s="402"/>
      <c r="V173" s="223"/>
      <c r="W173" s="223"/>
      <c r="X173" s="223"/>
      <c r="Y173" s="223"/>
      <c r="Z173" s="223"/>
      <c r="AA173" s="223"/>
      <c r="AB173" s="223"/>
      <c r="AC173" s="223"/>
      <c r="AD173" s="223"/>
      <c r="AE173" s="223"/>
      <c r="AF173" s="223"/>
      <c r="AG173" s="223"/>
      <c r="AH173" s="223"/>
      <c r="AI173" s="223"/>
      <c r="AJ173" s="223"/>
      <c r="AK173" s="223"/>
    </row>
    <row r="174" spans="1:37" ht="14.25" customHeight="1">
      <c r="B174" s="220"/>
      <c r="C174" s="220"/>
      <c r="D174" s="220"/>
      <c r="E174" s="220"/>
      <c r="F174" s="220"/>
      <c r="G174" s="220"/>
      <c r="H174" s="220"/>
      <c r="I174" s="220"/>
      <c r="J174" s="220"/>
      <c r="K174" s="220"/>
      <c r="L174" s="220"/>
      <c r="M174" s="220"/>
      <c r="N174" s="220"/>
      <c r="O174" s="402"/>
      <c r="P174" s="402"/>
      <c r="Q174" s="402"/>
      <c r="R174" s="402"/>
      <c r="S174" s="402"/>
      <c r="T174" s="402"/>
      <c r="U174" s="402"/>
      <c r="V174" s="223"/>
      <c r="W174" s="223"/>
      <c r="X174" s="223"/>
      <c r="Y174" s="223"/>
      <c r="Z174" s="223"/>
      <c r="AA174" s="223"/>
      <c r="AB174" s="223"/>
      <c r="AC174" s="223"/>
      <c r="AD174" s="223"/>
      <c r="AE174" s="223"/>
      <c r="AF174" s="223"/>
      <c r="AG174" s="223"/>
      <c r="AH174" s="223"/>
      <c r="AI174" s="223"/>
      <c r="AJ174" s="223"/>
      <c r="AK174" s="223"/>
    </row>
    <row r="175" spans="1:37" ht="14.25" customHeight="1">
      <c r="B175" s="220"/>
      <c r="C175" s="220"/>
      <c r="D175" s="220"/>
      <c r="E175" s="220"/>
      <c r="F175" s="220"/>
      <c r="G175" s="220"/>
      <c r="H175" s="220"/>
      <c r="I175" s="220"/>
      <c r="J175" s="220"/>
      <c r="K175" s="220"/>
      <c r="L175" s="220"/>
      <c r="M175" s="220"/>
      <c r="N175" s="220"/>
      <c r="O175" s="402"/>
      <c r="P175" s="402"/>
      <c r="Q175" s="402"/>
      <c r="R175" s="402"/>
      <c r="S175" s="402"/>
      <c r="T175" s="402"/>
      <c r="U175" s="402"/>
      <c r="V175" s="223"/>
      <c r="W175" s="223"/>
      <c r="X175" s="223"/>
      <c r="Y175" s="223"/>
      <c r="Z175" s="223"/>
      <c r="AA175" s="223"/>
      <c r="AB175" s="223"/>
      <c r="AC175" s="223"/>
      <c r="AD175" s="223"/>
      <c r="AE175" s="223"/>
      <c r="AF175" s="223"/>
      <c r="AG175" s="223"/>
      <c r="AH175" s="223"/>
      <c r="AI175" s="223"/>
      <c r="AJ175" s="223"/>
      <c r="AK175" s="223"/>
    </row>
    <row r="176" spans="1:37" ht="14.25" customHeight="1">
      <c r="B176" s="220"/>
      <c r="C176" s="220"/>
      <c r="D176" s="220"/>
      <c r="E176" s="220"/>
      <c r="F176" s="220"/>
      <c r="G176" s="220"/>
      <c r="H176" s="220"/>
      <c r="I176" s="220"/>
      <c r="J176" s="220"/>
      <c r="K176" s="220"/>
      <c r="L176" s="220"/>
      <c r="M176" s="220"/>
      <c r="N176" s="220"/>
      <c r="O176" s="402"/>
      <c r="P176" s="402"/>
      <c r="Q176" s="402"/>
      <c r="R176" s="402"/>
      <c r="S176" s="402"/>
      <c r="T176" s="402"/>
      <c r="U176" s="402"/>
      <c r="V176" s="223"/>
      <c r="W176" s="223"/>
      <c r="X176" s="223"/>
      <c r="Y176" s="223"/>
      <c r="Z176" s="223"/>
      <c r="AA176" s="223"/>
      <c r="AB176" s="223"/>
      <c r="AC176" s="223"/>
      <c r="AD176" s="223"/>
      <c r="AE176" s="223"/>
      <c r="AF176" s="223"/>
      <c r="AG176" s="223"/>
      <c r="AH176" s="223"/>
      <c r="AI176" s="223"/>
      <c r="AJ176" s="223"/>
      <c r="AK176" s="223"/>
    </row>
    <row r="177" spans="2:37" ht="14.25" customHeight="1">
      <c r="B177" s="220"/>
      <c r="C177" s="220"/>
      <c r="D177" s="220"/>
      <c r="E177" s="220"/>
      <c r="F177" s="220"/>
      <c r="G177" s="220"/>
      <c r="H177" s="220"/>
      <c r="I177" s="220"/>
      <c r="J177" s="220"/>
      <c r="K177" s="220"/>
      <c r="L177" s="220"/>
      <c r="M177" s="220"/>
      <c r="N177" s="220"/>
      <c r="O177" s="402"/>
      <c r="P177" s="402"/>
      <c r="Q177" s="402"/>
      <c r="R177" s="402"/>
      <c r="S177" s="402"/>
      <c r="T177" s="402"/>
      <c r="U177" s="402"/>
      <c r="V177" s="223"/>
      <c r="W177" s="223"/>
      <c r="X177" s="223"/>
      <c r="Y177" s="223"/>
      <c r="Z177" s="223"/>
      <c r="AA177" s="223"/>
      <c r="AB177" s="223"/>
      <c r="AC177" s="223"/>
      <c r="AD177" s="223"/>
      <c r="AE177" s="223"/>
      <c r="AF177" s="223"/>
      <c r="AG177" s="223"/>
      <c r="AH177" s="223"/>
      <c r="AI177" s="223"/>
      <c r="AJ177" s="223"/>
      <c r="AK177" s="223"/>
    </row>
    <row r="178" spans="2:37" ht="14.25" customHeight="1">
      <c r="B178" s="220"/>
      <c r="C178" s="220"/>
      <c r="D178" s="220"/>
      <c r="E178" s="220"/>
      <c r="F178" s="220"/>
      <c r="G178" s="220"/>
      <c r="H178" s="220"/>
      <c r="I178" s="220"/>
      <c r="J178" s="220"/>
      <c r="K178" s="220"/>
      <c r="L178" s="220"/>
      <c r="M178" s="220"/>
      <c r="N178" s="220"/>
      <c r="O178" s="402"/>
      <c r="P178" s="402"/>
      <c r="Q178" s="402"/>
      <c r="R178" s="402"/>
      <c r="S178" s="402"/>
      <c r="T178" s="402"/>
      <c r="U178" s="402"/>
      <c r="V178" s="223"/>
      <c r="W178" s="223"/>
      <c r="X178" s="223"/>
      <c r="Y178" s="223"/>
      <c r="Z178" s="223"/>
      <c r="AA178" s="223"/>
      <c r="AB178" s="223"/>
      <c r="AC178" s="223"/>
      <c r="AD178" s="223"/>
      <c r="AE178" s="223"/>
      <c r="AF178" s="223"/>
      <c r="AG178" s="223"/>
      <c r="AH178" s="223"/>
      <c r="AI178" s="223"/>
      <c r="AJ178" s="223"/>
      <c r="AK178" s="223"/>
    </row>
    <row r="179" spans="2:37" ht="14.25" customHeight="1">
      <c r="B179" s="220"/>
      <c r="C179" s="220"/>
      <c r="D179" s="220"/>
      <c r="E179" s="220"/>
      <c r="F179" s="220"/>
      <c r="G179" s="220"/>
      <c r="H179" s="220"/>
      <c r="I179" s="220"/>
      <c r="J179" s="220"/>
      <c r="K179" s="220"/>
      <c r="L179" s="220"/>
      <c r="M179" s="220"/>
      <c r="N179" s="220"/>
      <c r="O179" s="402"/>
      <c r="P179" s="402"/>
      <c r="Q179" s="402"/>
      <c r="R179" s="402"/>
      <c r="S179" s="402"/>
      <c r="T179" s="402"/>
      <c r="U179" s="402"/>
      <c r="V179" s="223"/>
      <c r="W179" s="223"/>
      <c r="X179" s="223"/>
      <c r="Y179" s="223"/>
      <c r="Z179" s="223"/>
      <c r="AA179" s="223"/>
      <c r="AB179" s="223"/>
      <c r="AC179" s="223"/>
      <c r="AD179" s="223"/>
      <c r="AE179" s="223"/>
      <c r="AF179" s="223"/>
      <c r="AG179" s="223"/>
      <c r="AH179" s="223"/>
      <c r="AI179" s="223"/>
      <c r="AJ179" s="223"/>
      <c r="AK179" s="223"/>
    </row>
    <row r="180" spans="2:37" ht="14.25" customHeight="1">
      <c r="B180" s="220"/>
      <c r="C180" s="220"/>
      <c r="D180" s="220"/>
      <c r="E180" s="220"/>
      <c r="F180" s="220"/>
      <c r="G180" s="220"/>
      <c r="H180" s="220"/>
      <c r="I180" s="220"/>
      <c r="J180" s="220"/>
      <c r="K180" s="220"/>
      <c r="L180" s="220"/>
      <c r="M180" s="220"/>
      <c r="N180" s="220"/>
      <c r="O180" s="402"/>
      <c r="P180" s="402"/>
      <c r="Q180" s="402"/>
      <c r="R180" s="402"/>
      <c r="S180" s="402"/>
      <c r="T180" s="402"/>
      <c r="U180" s="402"/>
      <c r="V180" s="223"/>
      <c r="W180" s="223"/>
      <c r="X180" s="223"/>
      <c r="Y180" s="223"/>
      <c r="Z180" s="223"/>
      <c r="AA180" s="223"/>
      <c r="AB180" s="223"/>
      <c r="AC180" s="223"/>
      <c r="AD180" s="223"/>
      <c r="AE180" s="223"/>
      <c r="AF180" s="223"/>
      <c r="AG180" s="223"/>
      <c r="AH180" s="223"/>
      <c r="AI180" s="223"/>
      <c r="AJ180" s="223"/>
      <c r="AK180" s="223"/>
    </row>
    <row r="181" spans="2:37" ht="14.25" customHeight="1">
      <c r="B181" s="220"/>
      <c r="C181" s="220"/>
      <c r="D181" s="220"/>
      <c r="E181" s="220"/>
      <c r="F181" s="220"/>
      <c r="G181" s="220"/>
      <c r="H181" s="220"/>
      <c r="I181" s="220"/>
      <c r="J181" s="220"/>
      <c r="K181" s="220"/>
      <c r="L181" s="220"/>
      <c r="M181" s="220"/>
      <c r="N181" s="220"/>
      <c r="O181" s="402"/>
      <c r="P181" s="402"/>
      <c r="Q181" s="402"/>
      <c r="R181" s="402"/>
      <c r="S181" s="402"/>
      <c r="T181" s="402"/>
      <c r="U181" s="402"/>
      <c r="V181" s="223"/>
      <c r="W181" s="223"/>
      <c r="X181" s="223"/>
      <c r="Y181" s="223"/>
      <c r="Z181" s="223"/>
      <c r="AA181" s="223"/>
      <c r="AB181" s="223"/>
      <c r="AC181" s="223"/>
      <c r="AD181" s="223"/>
      <c r="AE181" s="223"/>
      <c r="AF181" s="223"/>
      <c r="AG181" s="223"/>
      <c r="AH181" s="223"/>
      <c r="AI181" s="223"/>
      <c r="AJ181" s="223"/>
      <c r="AK181" s="223"/>
    </row>
    <row r="182" spans="2:37" ht="14.25" customHeight="1">
      <c r="B182" s="220"/>
      <c r="C182" s="220"/>
      <c r="D182" s="220"/>
      <c r="E182" s="220"/>
      <c r="F182" s="220"/>
      <c r="G182" s="220"/>
      <c r="H182" s="220"/>
      <c r="I182" s="220"/>
      <c r="J182" s="220"/>
      <c r="K182" s="220"/>
      <c r="L182" s="220"/>
      <c r="M182" s="220"/>
      <c r="N182" s="220"/>
      <c r="O182" s="402"/>
      <c r="P182" s="402"/>
      <c r="Q182" s="402"/>
      <c r="R182" s="402"/>
      <c r="S182" s="402"/>
      <c r="T182" s="402"/>
      <c r="U182" s="402"/>
      <c r="V182" s="223"/>
      <c r="W182" s="223"/>
      <c r="X182" s="223"/>
      <c r="Y182" s="223"/>
      <c r="Z182" s="223"/>
      <c r="AA182" s="223"/>
      <c r="AB182" s="223"/>
      <c r="AC182" s="223"/>
      <c r="AD182" s="223"/>
      <c r="AE182" s="223"/>
      <c r="AF182" s="223"/>
      <c r="AG182" s="223"/>
      <c r="AH182" s="223"/>
      <c r="AI182" s="223"/>
      <c r="AJ182" s="223"/>
      <c r="AK182" s="223"/>
    </row>
    <row r="183" spans="2:37" ht="14.25" customHeight="1">
      <c r="B183" s="220"/>
      <c r="C183" s="220"/>
      <c r="D183" s="220"/>
      <c r="E183" s="220"/>
      <c r="F183" s="220"/>
      <c r="G183" s="220"/>
      <c r="H183" s="220"/>
      <c r="I183" s="220"/>
      <c r="J183" s="220"/>
      <c r="K183" s="220"/>
      <c r="L183" s="220"/>
      <c r="M183" s="220"/>
      <c r="N183" s="220"/>
      <c r="O183" s="402"/>
      <c r="P183" s="402"/>
      <c r="Q183" s="402"/>
      <c r="R183" s="402"/>
      <c r="S183" s="402"/>
      <c r="T183" s="402"/>
      <c r="U183" s="402"/>
      <c r="V183" s="223"/>
      <c r="W183" s="223"/>
      <c r="X183" s="223"/>
      <c r="Y183" s="223"/>
      <c r="Z183" s="223"/>
      <c r="AA183" s="223"/>
      <c r="AB183" s="223"/>
      <c r="AC183" s="223"/>
      <c r="AD183" s="223"/>
      <c r="AE183" s="223"/>
      <c r="AF183" s="223"/>
      <c r="AG183" s="223"/>
      <c r="AH183" s="223"/>
      <c r="AI183" s="223"/>
      <c r="AJ183" s="223"/>
      <c r="AK183" s="223"/>
    </row>
    <row r="184" spans="2:37" ht="14.25" customHeight="1">
      <c r="B184" s="220"/>
      <c r="C184" s="220"/>
      <c r="D184" s="220"/>
      <c r="E184" s="220"/>
      <c r="F184" s="220"/>
      <c r="G184" s="220"/>
      <c r="H184" s="220"/>
      <c r="I184" s="220"/>
      <c r="J184" s="220"/>
      <c r="K184" s="220"/>
      <c r="L184" s="220"/>
      <c r="M184" s="220"/>
      <c r="N184" s="220"/>
      <c r="O184" s="402"/>
      <c r="P184" s="402"/>
      <c r="Q184" s="402"/>
      <c r="R184" s="402"/>
      <c r="S184" s="402"/>
      <c r="T184" s="402"/>
      <c r="U184" s="402"/>
      <c r="V184" s="223"/>
      <c r="W184" s="223"/>
      <c r="X184" s="223"/>
      <c r="Y184" s="223"/>
      <c r="Z184" s="223"/>
      <c r="AA184" s="223"/>
      <c r="AB184" s="223"/>
      <c r="AC184" s="223"/>
      <c r="AD184" s="223"/>
      <c r="AE184" s="223"/>
      <c r="AF184" s="223"/>
      <c r="AG184" s="223"/>
      <c r="AH184" s="223"/>
      <c r="AI184" s="223"/>
      <c r="AJ184" s="223"/>
      <c r="AK184" s="223"/>
    </row>
    <row r="185" spans="2:37" ht="14.25" customHeight="1">
      <c r="B185" s="220"/>
      <c r="C185" s="220"/>
      <c r="D185" s="220"/>
      <c r="E185" s="220"/>
      <c r="F185" s="220"/>
      <c r="G185" s="220"/>
      <c r="H185" s="220"/>
      <c r="I185" s="220"/>
      <c r="J185" s="220"/>
      <c r="K185" s="220"/>
      <c r="L185" s="220"/>
      <c r="M185" s="220"/>
      <c r="N185" s="220"/>
      <c r="O185" s="402"/>
      <c r="P185" s="402"/>
      <c r="Q185" s="402"/>
      <c r="R185" s="402"/>
      <c r="S185" s="402"/>
      <c r="T185" s="402"/>
      <c r="U185" s="402"/>
      <c r="V185" s="223"/>
      <c r="W185" s="223"/>
      <c r="X185" s="223"/>
      <c r="Y185" s="223"/>
      <c r="Z185" s="223"/>
      <c r="AA185" s="223"/>
      <c r="AB185" s="223"/>
      <c r="AC185" s="223"/>
      <c r="AD185" s="223"/>
      <c r="AE185" s="223"/>
      <c r="AF185" s="223"/>
      <c r="AG185" s="223"/>
      <c r="AH185" s="223"/>
      <c r="AI185" s="223"/>
      <c r="AJ185" s="223"/>
      <c r="AK185" s="223"/>
    </row>
    <row r="186" spans="2:37" ht="14.25" customHeight="1">
      <c r="B186" s="220"/>
      <c r="C186" s="220"/>
      <c r="D186" s="220"/>
      <c r="E186" s="220"/>
      <c r="F186" s="220"/>
      <c r="G186" s="220"/>
      <c r="H186" s="220"/>
      <c r="I186" s="220"/>
      <c r="J186" s="220"/>
      <c r="K186" s="220"/>
      <c r="L186" s="220"/>
      <c r="M186" s="220"/>
      <c r="N186" s="220"/>
      <c r="O186" s="402"/>
      <c r="P186" s="402"/>
      <c r="Q186" s="402"/>
      <c r="R186" s="402"/>
      <c r="S186" s="402"/>
      <c r="T186" s="402"/>
      <c r="U186" s="402"/>
      <c r="V186" s="223"/>
      <c r="W186" s="223"/>
      <c r="X186" s="223"/>
      <c r="Y186" s="223"/>
      <c r="Z186" s="223"/>
      <c r="AA186" s="223"/>
      <c r="AB186" s="223"/>
      <c r="AC186" s="223"/>
      <c r="AD186" s="223"/>
      <c r="AE186" s="223"/>
      <c r="AF186" s="223"/>
      <c r="AG186" s="223"/>
      <c r="AH186" s="223"/>
      <c r="AI186" s="223"/>
      <c r="AJ186" s="223"/>
      <c r="AK186" s="223"/>
    </row>
    <row r="187" spans="2:37" ht="14.25" customHeight="1">
      <c r="B187" s="220"/>
      <c r="C187" s="220"/>
      <c r="D187" s="220"/>
      <c r="E187" s="220"/>
      <c r="F187" s="220"/>
      <c r="G187" s="220"/>
      <c r="H187" s="220"/>
      <c r="I187" s="220"/>
      <c r="J187" s="220"/>
      <c r="K187" s="220"/>
      <c r="L187" s="220"/>
      <c r="M187" s="220"/>
      <c r="N187" s="220"/>
      <c r="O187" s="402"/>
      <c r="P187" s="402"/>
      <c r="Q187" s="402"/>
      <c r="R187" s="402"/>
      <c r="S187" s="402"/>
      <c r="T187" s="402"/>
      <c r="U187" s="402"/>
      <c r="V187" s="223"/>
      <c r="W187" s="223"/>
      <c r="X187" s="223"/>
      <c r="Y187" s="223"/>
      <c r="Z187" s="223"/>
      <c r="AA187" s="223"/>
      <c r="AB187" s="223"/>
      <c r="AC187" s="223"/>
      <c r="AD187" s="223"/>
      <c r="AE187" s="223"/>
      <c r="AF187" s="223"/>
      <c r="AG187" s="223"/>
      <c r="AH187" s="223"/>
      <c r="AI187" s="223"/>
      <c r="AJ187" s="223"/>
      <c r="AK187" s="223"/>
    </row>
    <row r="188" spans="2:37" ht="14.25" customHeight="1">
      <c r="B188" s="220"/>
      <c r="C188" s="220"/>
      <c r="D188" s="220"/>
      <c r="E188" s="220"/>
      <c r="F188" s="220"/>
      <c r="G188" s="220"/>
      <c r="H188" s="220"/>
      <c r="I188" s="220"/>
      <c r="J188" s="220"/>
      <c r="K188" s="220"/>
      <c r="L188" s="220"/>
      <c r="M188" s="220"/>
      <c r="N188" s="220"/>
      <c r="O188" s="402"/>
      <c r="P188" s="402"/>
      <c r="Q188" s="402"/>
      <c r="R188" s="402"/>
      <c r="S188" s="402"/>
      <c r="T188" s="402"/>
      <c r="U188" s="402"/>
      <c r="V188" s="223"/>
      <c r="W188" s="223"/>
      <c r="X188" s="223"/>
      <c r="Y188" s="223"/>
      <c r="Z188" s="223"/>
      <c r="AA188" s="223"/>
      <c r="AB188" s="223"/>
      <c r="AC188" s="223"/>
      <c r="AD188" s="223"/>
      <c r="AE188" s="223"/>
      <c r="AF188" s="223"/>
      <c r="AG188" s="223"/>
      <c r="AH188" s="223"/>
      <c r="AI188" s="223"/>
      <c r="AJ188" s="223"/>
      <c r="AK188" s="223"/>
    </row>
    <row r="189" spans="2:37" ht="14.25" customHeight="1">
      <c r="B189" s="220"/>
      <c r="C189" s="220"/>
      <c r="D189" s="220"/>
      <c r="E189" s="220"/>
      <c r="F189" s="220"/>
      <c r="G189" s="220"/>
      <c r="H189" s="220"/>
      <c r="I189" s="220"/>
      <c r="J189" s="220"/>
      <c r="K189" s="220"/>
      <c r="L189" s="220"/>
      <c r="M189" s="220"/>
      <c r="N189" s="220"/>
      <c r="O189" s="402"/>
      <c r="P189" s="402"/>
      <c r="Q189" s="402"/>
      <c r="R189" s="402"/>
      <c r="S189" s="402"/>
      <c r="T189" s="402"/>
      <c r="U189" s="402"/>
      <c r="V189" s="223"/>
      <c r="W189" s="223"/>
      <c r="X189" s="223"/>
      <c r="Y189" s="223"/>
      <c r="Z189" s="223"/>
      <c r="AA189" s="223"/>
      <c r="AB189" s="223"/>
      <c r="AC189" s="223"/>
      <c r="AD189" s="223"/>
      <c r="AE189" s="223"/>
      <c r="AF189" s="223"/>
      <c r="AG189" s="223"/>
      <c r="AH189" s="223"/>
      <c r="AI189" s="223"/>
      <c r="AJ189" s="223"/>
      <c r="AK189" s="223"/>
    </row>
    <row r="190" spans="2:37" ht="14.25" customHeight="1">
      <c r="B190" s="220"/>
      <c r="C190" s="220"/>
      <c r="D190" s="220"/>
      <c r="E190" s="220"/>
      <c r="F190" s="220"/>
      <c r="G190" s="220"/>
      <c r="H190" s="220"/>
      <c r="I190" s="220"/>
      <c r="J190" s="220"/>
      <c r="K190" s="220"/>
      <c r="L190" s="220"/>
      <c r="M190" s="220"/>
      <c r="N190" s="220"/>
      <c r="O190" s="402"/>
      <c r="P190" s="402"/>
      <c r="Q190" s="402"/>
      <c r="R190" s="402"/>
      <c r="S190" s="402"/>
      <c r="T190" s="402"/>
      <c r="U190" s="402"/>
      <c r="V190" s="223"/>
      <c r="W190" s="223"/>
      <c r="X190" s="223"/>
      <c r="Y190" s="223"/>
      <c r="Z190" s="223"/>
      <c r="AA190" s="223"/>
      <c r="AB190" s="223"/>
      <c r="AC190" s="223"/>
      <c r="AD190" s="223"/>
      <c r="AE190" s="223"/>
      <c r="AF190" s="223"/>
      <c r="AG190" s="223"/>
      <c r="AH190" s="223"/>
      <c r="AI190" s="223"/>
      <c r="AJ190" s="223"/>
      <c r="AK190" s="223"/>
    </row>
    <row r="191" spans="2:37" ht="14.25" customHeight="1">
      <c r="B191" s="220"/>
      <c r="C191" s="220"/>
      <c r="D191" s="220"/>
      <c r="E191" s="220"/>
      <c r="F191" s="220"/>
      <c r="G191" s="220"/>
      <c r="H191" s="220"/>
      <c r="I191" s="220"/>
      <c r="J191" s="220"/>
      <c r="K191" s="220"/>
      <c r="L191" s="220"/>
      <c r="M191" s="220"/>
      <c r="N191" s="220"/>
      <c r="O191" s="402"/>
      <c r="P191" s="402"/>
      <c r="Q191" s="402"/>
      <c r="R191" s="402"/>
      <c r="S191" s="402"/>
      <c r="T191" s="402"/>
      <c r="U191" s="402"/>
      <c r="V191" s="223"/>
      <c r="W191" s="223"/>
      <c r="X191" s="223"/>
      <c r="Y191" s="223"/>
      <c r="Z191" s="223"/>
      <c r="AA191" s="223"/>
      <c r="AB191" s="223"/>
      <c r="AC191" s="223"/>
      <c r="AD191" s="223"/>
      <c r="AE191" s="223"/>
      <c r="AF191" s="223"/>
      <c r="AG191" s="223"/>
      <c r="AH191" s="223"/>
      <c r="AI191" s="223"/>
      <c r="AJ191" s="223"/>
      <c r="AK191" s="223"/>
    </row>
    <row r="192" spans="2:37" ht="14.25" customHeight="1">
      <c r="B192" s="220"/>
      <c r="C192" s="220"/>
      <c r="D192" s="220"/>
      <c r="E192" s="220"/>
      <c r="F192" s="220"/>
      <c r="G192" s="220"/>
      <c r="H192" s="220"/>
      <c r="I192" s="220"/>
      <c r="J192" s="220"/>
      <c r="K192" s="220"/>
      <c r="L192" s="220"/>
      <c r="M192" s="220"/>
      <c r="N192" s="220"/>
      <c r="O192" s="402"/>
      <c r="P192" s="402"/>
      <c r="Q192" s="402"/>
      <c r="R192" s="402"/>
      <c r="S192" s="402"/>
      <c r="T192" s="402"/>
      <c r="U192" s="402"/>
      <c r="V192" s="223"/>
      <c r="W192" s="223"/>
      <c r="X192" s="223"/>
      <c r="Y192" s="223"/>
      <c r="Z192" s="223"/>
      <c r="AA192" s="223"/>
      <c r="AB192" s="223"/>
      <c r="AC192" s="223"/>
      <c r="AD192" s="223"/>
      <c r="AE192" s="223"/>
      <c r="AF192" s="223"/>
      <c r="AG192" s="223"/>
      <c r="AH192" s="223"/>
      <c r="AI192" s="223"/>
      <c r="AJ192" s="223"/>
      <c r="AK192" s="223"/>
    </row>
    <row r="193" spans="2:37" ht="14.25" customHeight="1">
      <c r="B193" s="220"/>
      <c r="C193" s="220"/>
      <c r="D193" s="220"/>
      <c r="E193" s="220"/>
      <c r="F193" s="220"/>
      <c r="G193" s="220"/>
      <c r="H193" s="220"/>
      <c r="I193" s="220"/>
      <c r="J193" s="220"/>
      <c r="K193" s="220"/>
      <c r="L193" s="220"/>
      <c r="M193" s="220"/>
      <c r="N193" s="220"/>
      <c r="O193" s="402"/>
      <c r="P193" s="402"/>
      <c r="Q193" s="402"/>
      <c r="R193" s="402"/>
      <c r="S193" s="402"/>
      <c r="T193" s="402"/>
      <c r="U193" s="402"/>
      <c r="V193" s="223"/>
      <c r="W193" s="223"/>
      <c r="X193" s="223"/>
      <c r="Y193" s="223"/>
      <c r="Z193" s="223"/>
      <c r="AA193" s="223"/>
      <c r="AB193" s="223"/>
      <c r="AC193" s="223"/>
      <c r="AD193" s="223"/>
      <c r="AE193" s="223"/>
      <c r="AF193" s="223"/>
      <c r="AG193" s="223"/>
      <c r="AH193" s="223"/>
      <c r="AI193" s="223"/>
      <c r="AJ193" s="223"/>
      <c r="AK193" s="223"/>
    </row>
    <row r="194" spans="2:37" ht="14.25" customHeight="1">
      <c r="B194" s="220"/>
      <c r="C194" s="220"/>
      <c r="D194" s="220"/>
      <c r="E194" s="220"/>
      <c r="F194" s="220"/>
      <c r="G194" s="220"/>
      <c r="H194" s="220"/>
      <c r="I194" s="220"/>
      <c r="J194" s="220"/>
      <c r="K194" s="220"/>
      <c r="L194" s="220"/>
      <c r="M194" s="220"/>
      <c r="N194" s="220"/>
      <c r="O194" s="402"/>
      <c r="P194" s="402"/>
      <c r="Q194" s="402"/>
      <c r="R194" s="402"/>
      <c r="S194" s="402"/>
      <c r="T194" s="402"/>
      <c r="U194" s="402"/>
      <c r="V194" s="223"/>
      <c r="W194" s="223"/>
      <c r="X194" s="223"/>
      <c r="Y194" s="223"/>
      <c r="Z194" s="223"/>
      <c r="AA194" s="223"/>
      <c r="AB194" s="223"/>
      <c r="AC194" s="223"/>
      <c r="AD194" s="223"/>
      <c r="AE194" s="223"/>
      <c r="AF194" s="223"/>
      <c r="AG194" s="223"/>
      <c r="AH194" s="223"/>
      <c r="AI194" s="223"/>
      <c r="AJ194" s="223"/>
      <c r="AK194" s="223"/>
    </row>
    <row r="195" spans="2:37" ht="14.25" customHeight="1">
      <c r="B195" s="220"/>
      <c r="C195" s="220"/>
      <c r="D195" s="220"/>
      <c r="E195" s="220"/>
      <c r="F195" s="220"/>
      <c r="G195" s="220"/>
      <c r="H195" s="220"/>
      <c r="I195" s="220"/>
      <c r="J195" s="220"/>
      <c r="K195" s="220"/>
      <c r="L195" s="220"/>
      <c r="M195" s="220"/>
      <c r="N195" s="220"/>
      <c r="O195" s="402"/>
      <c r="P195" s="402"/>
      <c r="Q195" s="402"/>
      <c r="R195" s="402"/>
      <c r="S195" s="402"/>
      <c r="T195" s="402"/>
      <c r="U195" s="402"/>
      <c r="V195" s="223"/>
      <c r="W195" s="223"/>
      <c r="X195" s="223"/>
      <c r="Y195" s="223"/>
      <c r="Z195" s="223"/>
      <c r="AA195" s="223"/>
      <c r="AB195" s="223"/>
      <c r="AC195" s="223"/>
      <c r="AD195" s="223"/>
      <c r="AE195" s="223"/>
      <c r="AF195" s="223"/>
      <c r="AG195" s="223"/>
      <c r="AH195" s="223"/>
      <c r="AI195" s="223"/>
      <c r="AJ195" s="223"/>
      <c r="AK195" s="223"/>
    </row>
    <row r="196" spans="2:37" ht="14.25" customHeight="1">
      <c r="B196" s="220"/>
      <c r="C196" s="220"/>
      <c r="D196" s="220"/>
      <c r="E196" s="220"/>
      <c r="F196" s="220"/>
      <c r="G196" s="220"/>
      <c r="H196" s="220"/>
      <c r="I196" s="220"/>
      <c r="J196" s="220"/>
      <c r="K196" s="220"/>
      <c r="L196" s="220"/>
      <c r="M196" s="220"/>
      <c r="N196" s="220"/>
      <c r="O196" s="402"/>
      <c r="P196" s="402"/>
      <c r="Q196" s="402"/>
      <c r="R196" s="402"/>
      <c r="S196" s="402"/>
      <c r="T196" s="402"/>
      <c r="U196" s="402"/>
      <c r="V196" s="223"/>
      <c r="W196" s="223"/>
      <c r="X196" s="223"/>
      <c r="Y196" s="223"/>
      <c r="Z196" s="223"/>
      <c r="AA196" s="223"/>
      <c r="AB196" s="223"/>
      <c r="AC196" s="223"/>
      <c r="AD196" s="223"/>
      <c r="AE196" s="223"/>
      <c r="AF196" s="223"/>
      <c r="AG196" s="223"/>
      <c r="AH196" s="223"/>
      <c r="AI196" s="223"/>
      <c r="AJ196" s="223"/>
      <c r="AK196" s="223"/>
    </row>
    <row r="197" spans="2:37" ht="14.25" customHeight="1">
      <c r="B197" s="220"/>
      <c r="C197" s="220"/>
      <c r="D197" s="220"/>
      <c r="E197" s="220"/>
      <c r="F197" s="220"/>
      <c r="G197" s="220"/>
      <c r="H197" s="220"/>
      <c r="I197" s="220"/>
      <c r="J197" s="220"/>
      <c r="K197" s="220"/>
      <c r="L197" s="220"/>
      <c r="M197" s="220"/>
      <c r="N197" s="220"/>
      <c r="O197" s="402"/>
      <c r="P197" s="402"/>
      <c r="Q197" s="402"/>
      <c r="R197" s="402"/>
      <c r="S197" s="402"/>
      <c r="T197" s="402"/>
      <c r="U197" s="402"/>
      <c r="V197" s="223"/>
      <c r="W197" s="223"/>
      <c r="X197" s="223"/>
      <c r="Y197" s="223"/>
      <c r="Z197" s="223"/>
      <c r="AA197" s="223"/>
      <c r="AB197" s="223"/>
      <c r="AC197" s="223"/>
      <c r="AD197" s="223"/>
      <c r="AE197" s="223"/>
      <c r="AF197" s="223"/>
      <c r="AG197" s="223"/>
      <c r="AH197" s="223"/>
      <c r="AI197" s="223"/>
      <c r="AJ197" s="223"/>
      <c r="AK197" s="223"/>
    </row>
    <row r="198" spans="2:37" ht="14.25" customHeight="1">
      <c r="B198" s="220"/>
      <c r="C198" s="220"/>
      <c r="D198" s="220"/>
      <c r="E198" s="220"/>
      <c r="F198" s="220"/>
      <c r="G198" s="220"/>
      <c r="H198" s="220"/>
      <c r="I198" s="220"/>
      <c r="J198" s="220"/>
      <c r="K198" s="220"/>
      <c r="L198" s="220"/>
      <c r="M198" s="220"/>
      <c r="N198" s="220"/>
      <c r="O198" s="402"/>
      <c r="P198" s="402"/>
      <c r="Q198" s="402"/>
      <c r="R198" s="402"/>
      <c r="S198" s="402"/>
      <c r="T198" s="402"/>
      <c r="U198" s="402"/>
      <c r="V198" s="223"/>
      <c r="W198" s="223"/>
      <c r="X198" s="223"/>
      <c r="Y198" s="223"/>
      <c r="Z198" s="223"/>
      <c r="AA198" s="223"/>
      <c r="AB198" s="223"/>
      <c r="AC198" s="223"/>
      <c r="AD198" s="223"/>
      <c r="AE198" s="223"/>
      <c r="AF198" s="223"/>
      <c r="AG198" s="223"/>
      <c r="AH198" s="223"/>
      <c r="AI198" s="223"/>
      <c r="AJ198" s="223"/>
      <c r="AK198" s="223"/>
    </row>
    <row r="199" spans="2:37" ht="14.25" customHeight="1">
      <c r="B199" s="220"/>
      <c r="C199" s="220"/>
      <c r="D199" s="220"/>
      <c r="E199" s="220"/>
      <c r="F199" s="220"/>
      <c r="G199" s="220"/>
      <c r="H199" s="220"/>
      <c r="I199" s="220"/>
      <c r="J199" s="220"/>
      <c r="K199" s="220"/>
      <c r="L199" s="220"/>
      <c r="M199" s="220"/>
      <c r="N199" s="220"/>
      <c r="O199" s="402"/>
      <c r="P199" s="402"/>
      <c r="Q199" s="402"/>
      <c r="R199" s="402"/>
      <c r="S199" s="402"/>
      <c r="T199" s="402"/>
      <c r="U199" s="402"/>
      <c r="V199" s="223"/>
      <c r="W199" s="223"/>
      <c r="X199" s="223"/>
      <c r="Y199" s="223"/>
      <c r="Z199" s="223"/>
      <c r="AA199" s="223"/>
      <c r="AB199" s="223"/>
      <c r="AC199" s="223"/>
      <c r="AD199" s="223"/>
      <c r="AE199" s="223"/>
      <c r="AF199" s="223"/>
      <c r="AG199" s="223"/>
      <c r="AH199" s="223"/>
      <c r="AI199" s="223"/>
      <c r="AJ199" s="223"/>
      <c r="AK199" s="223"/>
    </row>
    <row r="200" spans="2:37" ht="14.25" customHeight="1">
      <c r="B200" s="229"/>
      <c r="C200" s="229"/>
      <c r="D200" s="229"/>
      <c r="E200" s="229"/>
      <c r="F200" s="229"/>
      <c r="G200" s="229"/>
      <c r="H200" s="229"/>
      <c r="I200" s="229"/>
      <c r="J200" s="229"/>
      <c r="K200" s="229"/>
      <c r="L200" s="229"/>
      <c r="M200" s="229"/>
      <c r="N200" s="229"/>
      <c r="O200" s="229"/>
      <c r="P200" s="229"/>
      <c r="Q200" s="229"/>
      <c r="R200" s="229"/>
      <c r="S200" s="229"/>
      <c r="T200" s="229"/>
      <c r="U200" s="229"/>
      <c r="V200" s="223"/>
      <c r="W200" s="223"/>
      <c r="X200" s="223"/>
      <c r="Y200" s="223"/>
      <c r="Z200" s="223"/>
      <c r="AA200" s="223"/>
      <c r="AB200" s="223"/>
      <c r="AC200" s="223"/>
      <c r="AD200" s="223"/>
      <c r="AE200" s="223"/>
      <c r="AF200" s="223"/>
      <c r="AG200" s="223"/>
      <c r="AH200" s="223"/>
      <c r="AI200" s="223"/>
      <c r="AJ200" s="223"/>
      <c r="AK200" s="223"/>
    </row>
    <row r="201" spans="2:37" ht="14.25" customHeight="1">
      <c r="B201" s="229"/>
      <c r="C201" s="229"/>
      <c r="D201" s="229"/>
      <c r="E201" s="229"/>
      <c r="F201" s="229"/>
      <c r="G201" s="229"/>
      <c r="H201" s="229"/>
      <c r="I201" s="229"/>
      <c r="J201" s="229"/>
      <c r="K201" s="229"/>
      <c r="L201" s="229"/>
      <c r="M201" s="229"/>
      <c r="N201" s="229"/>
      <c r="O201" s="229"/>
      <c r="P201" s="229"/>
      <c r="Q201" s="229"/>
      <c r="R201" s="229"/>
      <c r="S201" s="229"/>
      <c r="T201" s="229"/>
      <c r="U201" s="229"/>
      <c r="V201" s="223"/>
      <c r="W201" s="223"/>
      <c r="X201" s="223"/>
      <c r="Y201" s="223"/>
      <c r="Z201" s="223"/>
      <c r="AA201" s="223"/>
      <c r="AB201" s="223"/>
      <c r="AC201" s="223"/>
      <c r="AD201" s="223"/>
      <c r="AE201" s="223"/>
      <c r="AF201" s="223"/>
      <c r="AG201" s="223"/>
      <c r="AH201" s="223"/>
      <c r="AI201" s="223"/>
      <c r="AJ201" s="223"/>
      <c r="AK201" s="223"/>
    </row>
    <row r="202" spans="2:37" ht="14.25" customHeight="1">
      <c r="V202" s="223"/>
      <c r="W202" s="223"/>
      <c r="X202" s="223"/>
      <c r="Y202" s="223"/>
      <c r="Z202" s="223"/>
      <c r="AA202" s="223"/>
      <c r="AB202" s="223"/>
      <c r="AC202" s="223"/>
      <c r="AD202" s="223"/>
      <c r="AE202" s="223"/>
      <c r="AF202" s="223"/>
      <c r="AG202" s="223"/>
      <c r="AH202" s="223"/>
      <c r="AI202" s="223"/>
      <c r="AJ202" s="223"/>
      <c r="AK202" s="223"/>
    </row>
    <row r="203" spans="2:37" ht="14.25" customHeight="1">
      <c r="V203" s="223"/>
      <c r="W203" s="223"/>
      <c r="X203" s="223"/>
      <c r="Y203" s="223"/>
      <c r="Z203" s="223"/>
      <c r="AA203" s="223"/>
      <c r="AB203" s="223"/>
      <c r="AC203" s="223"/>
      <c r="AD203" s="223"/>
      <c r="AE203" s="223"/>
      <c r="AF203" s="223"/>
      <c r="AG203" s="223"/>
      <c r="AH203" s="223"/>
      <c r="AI203" s="223"/>
      <c r="AJ203" s="223"/>
      <c r="AK203" s="223"/>
    </row>
    <row r="204" spans="2:37" ht="14.25" customHeight="1">
      <c r="V204" s="223"/>
      <c r="W204" s="223"/>
      <c r="X204" s="223"/>
      <c r="Y204" s="223"/>
      <c r="Z204" s="223"/>
      <c r="AA204" s="223"/>
      <c r="AB204" s="223"/>
      <c r="AC204" s="223"/>
      <c r="AD204" s="223"/>
      <c r="AE204" s="223"/>
      <c r="AF204" s="223"/>
      <c r="AG204" s="223"/>
      <c r="AH204" s="223"/>
      <c r="AI204" s="223"/>
      <c r="AJ204" s="223"/>
      <c r="AK204" s="223"/>
    </row>
    <row r="205" spans="2:37" ht="14.25" customHeight="1">
      <c r="V205" s="223"/>
      <c r="W205" s="223"/>
      <c r="X205" s="223"/>
      <c r="Y205" s="223"/>
      <c r="Z205" s="223"/>
      <c r="AA205" s="223"/>
      <c r="AB205" s="223"/>
      <c r="AC205" s="223"/>
      <c r="AD205" s="223"/>
      <c r="AE205" s="223"/>
      <c r="AF205" s="223"/>
      <c r="AG205" s="223"/>
      <c r="AH205" s="223"/>
      <c r="AI205" s="223"/>
      <c r="AJ205" s="223"/>
      <c r="AK205" s="223"/>
    </row>
    <row r="206" spans="2:37" ht="14.25" customHeight="1">
      <c r="V206" s="223"/>
      <c r="W206" s="223"/>
      <c r="X206" s="223"/>
      <c r="Y206" s="223"/>
      <c r="Z206" s="223"/>
      <c r="AA206" s="223"/>
      <c r="AB206" s="223"/>
      <c r="AC206" s="223"/>
      <c r="AD206" s="223"/>
      <c r="AE206" s="223"/>
      <c r="AF206" s="223"/>
      <c r="AG206" s="223"/>
      <c r="AH206" s="223"/>
      <c r="AI206" s="223"/>
      <c r="AJ206" s="223"/>
      <c r="AK206" s="223"/>
    </row>
    <row r="207" spans="2:37" ht="14.25" customHeight="1"/>
    <row r="208" spans="2:37"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316" ht="15" customHeight="1"/>
  </sheetData>
  <sheetProtection password="CF32" sheet="1" formatCells="0" selectLockedCells="1"/>
  <customSheetViews>
    <customSheetView guid="{EF37224A-BEAD-47A8-87A2-E8BBC3DBEF06}" showPageBreaks="1" showGridLines="0" outlineSymbols="0" fitToPage="1" printArea="1" view="pageBreakPreview" topLeftCell="A148">
      <selection activeCell="AM74" sqref="AM74"/>
      <rowBreaks count="2" manualBreakCount="2">
        <brk id="23" min="1" max="19" man="1"/>
        <brk id="114" max="16383" man="1"/>
      </rowBreaks>
      <pageMargins left="0.70866141732283472" right="0.70866141732283472" top="0.39370078740157483" bottom="0.27559055118110237" header="0.31496062992125984" footer="0"/>
      <pageSetup paperSize="9" scale="86" fitToWidth="0" orientation="portrait" blackAndWhite="1" r:id="rId1"/>
      <extLst>
        <ext xmlns:xlsdti="http://schemas.microsoft.com/office/spreadsheetml/2023/showDataTypeIcons" uri="{a3c15fd4-4149-4032-8f15-062bd4999b60}">
          <xlsdti:showDataTypeIconsCustomSheetView visible="0"/>
        </ext>
      </extLst>
    </customSheetView>
  </customSheetViews>
  <mergeCells count="272">
    <mergeCell ref="J133:N133"/>
    <mergeCell ref="O133:U133"/>
    <mergeCell ref="E134:I134"/>
    <mergeCell ref="J134:N134"/>
    <mergeCell ref="O134:U134"/>
    <mergeCell ref="W133:AI135"/>
    <mergeCell ref="W97:AK97"/>
    <mergeCell ref="W100:AI100"/>
    <mergeCell ref="W103:AK103"/>
    <mergeCell ref="W115:AK115"/>
    <mergeCell ref="W118:AK118"/>
    <mergeCell ref="W123:AI125"/>
    <mergeCell ref="M112:P112"/>
    <mergeCell ref="Q112:U112"/>
    <mergeCell ref="B1:U1"/>
    <mergeCell ref="W18:AK18"/>
    <mergeCell ref="W65:AK65"/>
    <mergeCell ref="V75:V78"/>
    <mergeCell ref="V80:V83"/>
    <mergeCell ref="W84:AJ84"/>
    <mergeCell ref="H10:U10"/>
    <mergeCell ref="X10:Y10"/>
    <mergeCell ref="B10:G10"/>
    <mergeCell ref="M105:P105"/>
    <mergeCell ref="Q105:U105"/>
    <mergeCell ref="M106:P106"/>
    <mergeCell ref="Q106:U106"/>
    <mergeCell ref="M107:P107"/>
    <mergeCell ref="Q107:U107"/>
    <mergeCell ref="B11:G11"/>
    <mergeCell ref="H11:U11"/>
    <mergeCell ref="B12:G12"/>
    <mergeCell ref="B4:U4"/>
    <mergeCell ref="B7:G7"/>
    <mergeCell ref="H7:U7"/>
    <mergeCell ref="B8:G8"/>
    <mergeCell ref="H8:U8"/>
    <mergeCell ref="B9:G9"/>
    <mergeCell ref="H9:U9"/>
    <mergeCell ref="H12:U12"/>
    <mergeCell ref="B13:G13"/>
    <mergeCell ref="H13:U13"/>
    <mergeCell ref="B14:G14"/>
    <mergeCell ref="H14:U14"/>
    <mergeCell ref="B15:G15"/>
    <mergeCell ref="H15:M15"/>
    <mergeCell ref="N15:O15"/>
    <mergeCell ref="P15:U15"/>
    <mergeCell ref="W21:AI21"/>
    <mergeCell ref="I22:J22"/>
    <mergeCell ref="K22:L22"/>
    <mergeCell ref="M22:U22"/>
    <mergeCell ref="B18:G18"/>
    <mergeCell ref="H18:M18"/>
    <mergeCell ref="N18:O18"/>
    <mergeCell ref="P18:U18"/>
    <mergeCell ref="I20:J20"/>
    <mergeCell ref="K20:L20"/>
    <mergeCell ref="B23:G23"/>
    <mergeCell ref="H23:U23"/>
    <mergeCell ref="B19:G22"/>
    <mergeCell ref="I19:J19"/>
    <mergeCell ref="K19:L19"/>
    <mergeCell ref="M19:U19"/>
    <mergeCell ref="I21:J21"/>
    <mergeCell ref="K21:L21"/>
    <mergeCell ref="M21:U21"/>
    <mergeCell ref="M20:U20"/>
    <mergeCell ref="B29:U40"/>
    <mergeCell ref="B60:C60"/>
    <mergeCell ref="E60:G60"/>
    <mergeCell ref="B61:O61"/>
    <mergeCell ref="P61:S61"/>
    <mergeCell ref="T61:U61"/>
    <mergeCell ref="T62:U62"/>
    <mergeCell ref="D63:O63"/>
    <mergeCell ref="T68:U68"/>
    <mergeCell ref="P63:S63"/>
    <mergeCell ref="T63:U63"/>
    <mergeCell ref="D64:O64"/>
    <mergeCell ref="P64:S64"/>
    <mergeCell ref="T64:U64"/>
    <mergeCell ref="D65:O65"/>
    <mergeCell ref="P65:S65"/>
    <mergeCell ref="T65:U65"/>
    <mergeCell ref="D66:O66"/>
    <mergeCell ref="B69:O69"/>
    <mergeCell ref="P69:S69"/>
    <mergeCell ref="T69:U69"/>
    <mergeCell ref="P66:S66"/>
    <mergeCell ref="T66:U66"/>
    <mergeCell ref="D67:O67"/>
    <mergeCell ref="P67:S67"/>
    <mergeCell ref="T67:U67"/>
    <mergeCell ref="D68:O68"/>
    <mergeCell ref="P68:S68"/>
    <mergeCell ref="B73:I73"/>
    <mergeCell ref="J73:O73"/>
    <mergeCell ref="B62:C68"/>
    <mergeCell ref="D62:O62"/>
    <mergeCell ref="P62:S62"/>
    <mergeCell ref="B75:F76"/>
    <mergeCell ref="G75:I75"/>
    <mergeCell ref="J75:L75"/>
    <mergeCell ref="M75:U75"/>
    <mergeCell ref="B77:F77"/>
    <mergeCell ref="G77:H77"/>
    <mergeCell ref="J77:K77"/>
    <mergeCell ref="M77:N77"/>
    <mergeCell ref="P77:Q77"/>
    <mergeCell ref="S77:T77"/>
    <mergeCell ref="B78:F78"/>
    <mergeCell ref="G78:I78"/>
    <mergeCell ref="J78:K78"/>
    <mergeCell ref="M78:N78"/>
    <mergeCell ref="P78:Q78"/>
    <mergeCell ref="S78:T78"/>
    <mergeCell ref="B80:F80"/>
    <mergeCell ref="G80:I80"/>
    <mergeCell ref="M80:N80"/>
    <mergeCell ref="P80:Q80"/>
    <mergeCell ref="S80:T80"/>
    <mergeCell ref="B79:F79"/>
    <mergeCell ref="M79:N79"/>
    <mergeCell ref="P79:Q79"/>
    <mergeCell ref="S79:T79"/>
    <mergeCell ref="B82:F83"/>
    <mergeCell ref="G82:I82"/>
    <mergeCell ref="J82:L82"/>
    <mergeCell ref="M82:U82"/>
    <mergeCell ref="B84:F85"/>
    <mergeCell ref="G84:H85"/>
    <mergeCell ref="J84:K85"/>
    <mergeCell ref="M84:N85"/>
    <mergeCell ref="P84:Q85"/>
    <mergeCell ref="S84:T85"/>
    <mergeCell ref="B86:F86"/>
    <mergeCell ref="G86:I86"/>
    <mergeCell ref="J86:K86"/>
    <mergeCell ref="M86:N86"/>
    <mergeCell ref="P86:Q86"/>
    <mergeCell ref="S86:T86"/>
    <mergeCell ref="B89:F89"/>
    <mergeCell ref="G89:I89"/>
    <mergeCell ref="M89:N89"/>
    <mergeCell ref="P89:Q89"/>
    <mergeCell ref="S89:T89"/>
    <mergeCell ref="B87:F88"/>
    <mergeCell ref="M87:N88"/>
    <mergeCell ref="P87:Q88"/>
    <mergeCell ref="S87:T88"/>
    <mergeCell ref="J89:K89"/>
    <mergeCell ref="B92:U94"/>
    <mergeCell ref="B95:U95"/>
    <mergeCell ref="B96:U96"/>
    <mergeCell ref="B97:U97"/>
    <mergeCell ref="B98:U98"/>
    <mergeCell ref="B104:D104"/>
    <mergeCell ref="E104:L104"/>
    <mergeCell ref="M104:P104"/>
    <mergeCell ref="Q104:U104"/>
    <mergeCell ref="F100:U100"/>
    <mergeCell ref="B105:D105"/>
    <mergeCell ref="E105:L105"/>
    <mergeCell ref="B106:D106"/>
    <mergeCell ref="E106:L106"/>
    <mergeCell ref="B107:D107"/>
    <mergeCell ref="E107:L107"/>
    <mergeCell ref="B108:D108"/>
    <mergeCell ref="E108:L108"/>
    <mergeCell ref="M108:P108"/>
    <mergeCell ref="Q108:U108"/>
    <mergeCell ref="B109:D109"/>
    <mergeCell ref="E109:L109"/>
    <mergeCell ref="B110:D110"/>
    <mergeCell ref="E110:L110"/>
    <mergeCell ref="M109:P109"/>
    <mergeCell ref="Q109:U109"/>
    <mergeCell ref="B111:D111"/>
    <mergeCell ref="E111:L111"/>
    <mergeCell ref="M110:P110"/>
    <mergeCell ref="Q110:U110"/>
    <mergeCell ref="M111:P111"/>
    <mergeCell ref="Q111:U111"/>
    <mergeCell ref="B112:D112"/>
    <mergeCell ref="E112:L112"/>
    <mergeCell ref="S121:U121"/>
    <mergeCell ref="B113:D113"/>
    <mergeCell ref="E113:L113"/>
    <mergeCell ref="B120:F121"/>
    <mergeCell ref="S120:U120"/>
    <mergeCell ref="G120:R120"/>
    <mergeCell ref="M113:P113"/>
    <mergeCell ref="Q113:U113"/>
    <mergeCell ref="B122:F122"/>
    <mergeCell ref="J122:K122"/>
    <mergeCell ref="M122:N122"/>
    <mergeCell ref="P122:Q122"/>
    <mergeCell ref="S122:T122"/>
    <mergeCell ref="B125:J125"/>
    <mergeCell ref="K125:U125"/>
    <mergeCell ref="G122:H122"/>
    <mergeCell ref="B126:I126"/>
    <mergeCell ref="K126:S126"/>
    <mergeCell ref="T126:U126"/>
    <mergeCell ref="B130:D130"/>
    <mergeCell ref="E130:I130"/>
    <mergeCell ref="J130:N130"/>
    <mergeCell ref="O130:U130"/>
    <mergeCell ref="B131:D131"/>
    <mergeCell ref="B132:D132"/>
    <mergeCell ref="E131:I131"/>
    <mergeCell ref="J131:N131"/>
    <mergeCell ref="O131:U131"/>
    <mergeCell ref="E132:I132"/>
    <mergeCell ref="J132:N132"/>
    <mergeCell ref="O132:U132"/>
    <mergeCell ref="B133:D133"/>
    <mergeCell ref="B134:D134"/>
    <mergeCell ref="B137:D137"/>
    <mergeCell ref="E137:L137"/>
    <mergeCell ref="M137:U137"/>
    <mergeCell ref="B138:D138"/>
    <mergeCell ref="E138:L138"/>
    <mergeCell ref="M138:S138"/>
    <mergeCell ref="T138:U138"/>
    <mergeCell ref="E133:I133"/>
    <mergeCell ref="B139:D139"/>
    <mergeCell ref="E139:L139"/>
    <mergeCell ref="M139:S139"/>
    <mergeCell ref="T139:U139"/>
    <mergeCell ref="B143:J143"/>
    <mergeCell ref="K143:L143"/>
    <mergeCell ref="M143:U143"/>
    <mergeCell ref="K144:L144"/>
    <mergeCell ref="M144:S144"/>
    <mergeCell ref="T144:U144"/>
    <mergeCell ref="B144:C146"/>
    <mergeCell ref="D144:J144"/>
    <mergeCell ref="D145:J145"/>
    <mergeCell ref="K146:L146"/>
    <mergeCell ref="M146:S146"/>
    <mergeCell ref="T146:U146"/>
    <mergeCell ref="D146:J146"/>
    <mergeCell ref="D148:J148"/>
    <mergeCell ref="T147:U147"/>
    <mergeCell ref="K148:L148"/>
    <mergeCell ref="M148:S148"/>
    <mergeCell ref="T148:U148"/>
    <mergeCell ref="K145:L145"/>
    <mergeCell ref="M145:S145"/>
    <mergeCell ref="T145:U145"/>
    <mergeCell ref="G87:H88"/>
    <mergeCell ref="J87:K88"/>
    <mergeCell ref="B147:C147"/>
    <mergeCell ref="M151:N151"/>
    <mergeCell ref="B154:F154"/>
    <mergeCell ref="G154:H154"/>
    <mergeCell ref="K147:L147"/>
    <mergeCell ref="M147:S147"/>
    <mergeCell ref="D147:J147"/>
    <mergeCell ref="B148:C148"/>
    <mergeCell ref="B74:F74"/>
    <mergeCell ref="B81:K81"/>
    <mergeCell ref="B160:U164"/>
    <mergeCell ref="B167:U168"/>
    <mergeCell ref="B151:F151"/>
    <mergeCell ref="G151:H151"/>
    <mergeCell ref="I151:L151"/>
    <mergeCell ref="G79:H79"/>
    <mergeCell ref="J79:K79"/>
    <mergeCell ref="J80:K80"/>
  </mergeCells>
  <phoneticPr fontId="26"/>
  <conditionalFormatting sqref="J119 O119">
    <cfRule type="expression" dxfId="1" priority="2">
      <formula>AND(#REF!="原単位",ISBLANK($J$75))</formula>
    </cfRule>
  </conditionalFormatting>
  <conditionalFormatting sqref="J119 O119">
    <cfRule type="expression" dxfId="0" priority="1" stopIfTrue="1">
      <formula>#REF!="原単位"</formula>
    </cfRule>
  </conditionalFormatting>
  <pageMargins left="0.70866141732283472" right="0.70866141732283472" top="0.39370078740157483" bottom="0.27559055118110237" header="0.31496062992125984" footer="0"/>
  <pageSetup paperSize="9" scale="91" fitToWidth="0" orientation="portrait" blackAndWhite="1" r:id="rId2"/>
  <rowBreaks count="2" manualBreakCount="2">
    <brk id="23" min="1" max="19" man="1"/>
    <brk id="114"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30941-D910-478C-AC38-84C5B7B9AA6A}">
  <sheetPr codeName="Sheet3">
    <tabColor rgb="FFFFC000"/>
    <pageSetUpPr fitToPage="1"/>
  </sheetPr>
  <dimension ref="A1:X90"/>
  <sheetViews>
    <sheetView showGridLines="0" view="pageBreakPreview" zoomScaleNormal="100" zoomScaleSheetLayoutView="100" workbookViewId="0">
      <selection activeCell="H20" sqref="H20:U20"/>
    </sheetView>
  </sheetViews>
  <sheetFormatPr defaultColWidth="9" defaultRowHeight="13"/>
  <cols>
    <col min="1" max="23" width="4.6328125" style="1" customWidth="1"/>
    <col min="24" max="16384" width="9" style="1"/>
  </cols>
  <sheetData>
    <row r="1" spans="1:24" ht="27.65" customHeight="1">
      <c r="A1" s="138"/>
      <c r="B1" s="291" t="s">
        <v>481</v>
      </c>
      <c r="C1" s="138"/>
      <c r="D1" s="138"/>
      <c r="E1" s="138"/>
      <c r="F1" s="138"/>
      <c r="G1" s="138"/>
      <c r="H1" s="138"/>
      <c r="I1" s="138"/>
      <c r="J1" s="138"/>
      <c r="K1" s="138"/>
      <c r="L1" s="138"/>
      <c r="M1" s="138"/>
      <c r="N1" s="138"/>
      <c r="O1" s="138"/>
      <c r="P1" s="138"/>
      <c r="Q1" s="138"/>
      <c r="R1" s="138"/>
      <c r="S1" s="138"/>
      <c r="T1" s="138"/>
      <c r="U1" s="138"/>
      <c r="V1" s="138"/>
    </row>
    <row r="2" spans="1:24" ht="25" customHeight="1">
      <c r="A2" s="138"/>
      <c r="B2" s="6" t="s">
        <v>28</v>
      </c>
      <c r="C2" s="6"/>
      <c r="V2" s="138"/>
      <c r="W2" s="6"/>
      <c r="X2" s="6"/>
    </row>
    <row r="3" spans="1:24" ht="12" customHeight="1">
      <c r="A3" s="138"/>
      <c r="B3" s="8"/>
      <c r="C3" s="9"/>
      <c r="D3" s="15"/>
      <c r="E3" s="15"/>
      <c r="F3" s="15"/>
      <c r="G3" s="15"/>
      <c r="H3" s="15"/>
      <c r="I3" s="15"/>
      <c r="J3" s="15"/>
      <c r="K3" s="15"/>
      <c r="L3" s="15"/>
      <c r="M3" s="15"/>
      <c r="N3" s="15"/>
      <c r="O3" s="15"/>
      <c r="P3" s="15"/>
      <c r="Q3" s="15"/>
      <c r="R3" s="15"/>
      <c r="S3" s="15"/>
      <c r="T3" s="15"/>
      <c r="U3" s="16"/>
      <c r="V3" s="142"/>
      <c r="W3" s="6"/>
      <c r="X3" s="6"/>
    </row>
    <row r="4" spans="1:24" ht="25" customHeight="1">
      <c r="A4" s="138"/>
      <c r="B4" s="638" t="s">
        <v>29</v>
      </c>
      <c r="C4" s="639"/>
      <c r="D4" s="639"/>
      <c r="E4" s="639"/>
      <c r="F4" s="639"/>
      <c r="G4" s="639"/>
      <c r="H4" s="639"/>
      <c r="I4" s="639"/>
      <c r="J4" s="639"/>
      <c r="K4" s="639"/>
      <c r="L4" s="639"/>
      <c r="M4" s="639"/>
      <c r="N4" s="639"/>
      <c r="O4" s="639"/>
      <c r="P4" s="639"/>
      <c r="Q4" s="639"/>
      <c r="R4" s="639"/>
      <c r="S4" s="639"/>
      <c r="T4" s="639"/>
      <c r="U4" s="640"/>
      <c r="V4" s="143"/>
      <c r="W4" s="6"/>
      <c r="X4" s="6"/>
    </row>
    <row r="5" spans="1:24" ht="20.149999999999999" customHeight="1">
      <c r="A5" s="138"/>
      <c r="B5" s="279"/>
      <c r="C5" s="280"/>
      <c r="D5" s="280"/>
      <c r="E5" s="280"/>
      <c r="F5" s="280"/>
      <c r="G5" s="280"/>
      <c r="H5" s="280"/>
      <c r="I5" s="280"/>
      <c r="J5" s="280"/>
      <c r="K5" s="280"/>
      <c r="L5" s="280"/>
      <c r="M5" s="280"/>
      <c r="N5" s="280"/>
      <c r="O5" s="280"/>
      <c r="P5" s="280"/>
      <c r="Q5" s="280"/>
      <c r="R5" s="280"/>
      <c r="S5" s="280"/>
      <c r="T5" s="280"/>
      <c r="U5" s="281"/>
      <c r="V5" s="146"/>
      <c r="W5" s="6"/>
      <c r="X5" s="6"/>
    </row>
    <row r="6" spans="1:24" ht="20.149999999999999" customHeight="1">
      <c r="A6" s="138"/>
      <c r="B6" s="18"/>
      <c r="C6" s="3"/>
      <c r="D6" s="3"/>
      <c r="E6" s="3"/>
      <c r="F6" s="3"/>
      <c r="G6" s="3"/>
      <c r="H6" s="3"/>
      <c r="I6" s="3"/>
      <c r="J6" s="3"/>
      <c r="K6" s="3"/>
      <c r="L6" s="3"/>
      <c r="M6" s="3"/>
      <c r="N6" s="19" t="s">
        <v>283</v>
      </c>
      <c r="O6" s="280">
        <f>IF(基本入力!F79="","",基本入力!F79)</f>
        <v>8</v>
      </c>
      <c r="P6" s="280" t="s">
        <v>2</v>
      </c>
      <c r="Q6" s="280" t="str">
        <f>IF(基本入力!H79="","",基本入力!H79)</f>
        <v/>
      </c>
      <c r="R6" s="280" t="s">
        <v>3</v>
      </c>
      <c r="S6" s="280" t="str">
        <f>IF(基本入力!J79="","",基本入力!J79)</f>
        <v/>
      </c>
      <c r="T6" s="280" t="s">
        <v>4</v>
      </c>
      <c r="U6" s="17"/>
      <c r="V6" s="142"/>
      <c r="W6" s="6"/>
      <c r="X6" s="6"/>
    </row>
    <row r="7" spans="1:24" ht="20.149999999999999" customHeight="1">
      <c r="A7" s="138"/>
      <c r="B7" s="18"/>
      <c r="C7" s="3"/>
      <c r="D7" s="3"/>
      <c r="E7" s="3"/>
      <c r="F7" s="3"/>
      <c r="G7" s="3"/>
      <c r="H7" s="3"/>
      <c r="I7" s="3"/>
      <c r="J7" s="3"/>
      <c r="K7" s="3"/>
      <c r="L7" s="3"/>
      <c r="M7" s="19"/>
      <c r="N7" s="280"/>
      <c r="O7" s="280"/>
      <c r="P7" s="280"/>
      <c r="Q7" s="280"/>
      <c r="R7" s="280"/>
      <c r="S7" s="280"/>
      <c r="T7" s="280"/>
      <c r="U7" s="17"/>
      <c r="V7" s="142"/>
      <c r="W7" s="6"/>
      <c r="X7" s="6"/>
    </row>
    <row r="8" spans="1:24" ht="20.149999999999999" customHeight="1">
      <c r="A8" s="138"/>
      <c r="B8" s="10"/>
      <c r="C8" s="11" t="s">
        <v>31</v>
      </c>
      <c r="D8" s="11"/>
      <c r="E8" s="11"/>
      <c r="F8" s="11"/>
      <c r="G8" s="11"/>
      <c r="H8" s="11"/>
      <c r="I8" s="11"/>
      <c r="J8" s="11"/>
      <c r="K8" s="11"/>
      <c r="L8" s="11"/>
      <c r="M8" s="11"/>
      <c r="N8" s="11"/>
      <c r="O8" s="11"/>
      <c r="P8" s="11"/>
      <c r="Q8" s="11"/>
      <c r="R8" s="11"/>
      <c r="S8" s="11"/>
      <c r="T8" s="11"/>
      <c r="U8" s="12"/>
      <c r="V8" s="148"/>
      <c r="W8" s="6"/>
      <c r="X8" s="6"/>
    </row>
    <row r="9" spans="1:24" ht="20.149999999999999" customHeight="1">
      <c r="A9" s="138"/>
      <c r="B9" s="10"/>
      <c r="C9" s="11"/>
      <c r="D9" s="11"/>
      <c r="E9" s="11"/>
      <c r="F9" s="11"/>
      <c r="G9" s="11"/>
      <c r="H9" s="11"/>
      <c r="I9" s="11"/>
      <c r="J9" s="11"/>
      <c r="K9" s="11"/>
      <c r="L9" s="11"/>
      <c r="M9" s="11"/>
      <c r="N9" s="11"/>
      <c r="O9" s="11"/>
      <c r="P9" s="11"/>
      <c r="Q9" s="11"/>
      <c r="R9" s="11"/>
      <c r="S9" s="11"/>
      <c r="T9" s="11"/>
      <c r="U9" s="12"/>
      <c r="V9" s="148"/>
      <c r="W9" s="6"/>
      <c r="X9" s="6"/>
    </row>
    <row r="10" spans="1:24" ht="20.149999999999999" customHeight="1">
      <c r="A10" s="138"/>
      <c r="B10" s="10"/>
      <c r="C10" s="3"/>
      <c r="D10" s="3"/>
      <c r="E10" s="3"/>
      <c r="F10" s="3"/>
      <c r="G10" s="3"/>
      <c r="H10" s="11" t="s">
        <v>34</v>
      </c>
      <c r="I10" s="3"/>
      <c r="J10" s="11" t="s">
        <v>32</v>
      </c>
      <c r="K10" s="11"/>
      <c r="L10" s="631" t="str">
        <f>IF(基本入力!E31="","",基本入力!E31)</f>
        <v/>
      </c>
      <c r="M10" s="631"/>
      <c r="N10" s="631"/>
      <c r="O10" s="631"/>
      <c r="P10" s="631"/>
      <c r="Q10" s="631"/>
      <c r="R10" s="631"/>
      <c r="S10" s="631"/>
      <c r="T10" s="631"/>
      <c r="U10" s="17"/>
      <c r="V10" s="142"/>
      <c r="W10" s="6"/>
      <c r="X10" s="6"/>
    </row>
    <row r="11" spans="1:24" ht="20.149999999999999" customHeight="1">
      <c r="A11" s="138"/>
      <c r="B11" s="10"/>
      <c r="C11" s="3"/>
      <c r="D11" s="3"/>
      <c r="E11" s="3"/>
      <c r="F11" s="3"/>
      <c r="G11" s="3"/>
      <c r="H11" s="11"/>
      <c r="I11" s="3"/>
      <c r="J11" s="11" t="s">
        <v>33</v>
      </c>
      <c r="K11" s="3"/>
      <c r="L11" s="631" t="str">
        <f>IF(基本入力!E33="","",基本入力!E33)</f>
        <v/>
      </c>
      <c r="M11" s="631"/>
      <c r="N11" s="631"/>
      <c r="O11" s="631"/>
      <c r="P11" s="631"/>
      <c r="Q11" s="631"/>
      <c r="R11" s="631"/>
      <c r="S11" s="631"/>
      <c r="T11" s="631"/>
      <c r="U11" s="12"/>
      <c r="V11" s="148"/>
      <c r="X11" s="6"/>
    </row>
    <row r="12" spans="1:24" ht="20.149999999999999" customHeight="1">
      <c r="A12" s="138"/>
      <c r="B12" s="10"/>
      <c r="C12" s="3"/>
      <c r="D12" s="3"/>
      <c r="E12" s="3"/>
      <c r="F12" s="3"/>
      <c r="G12" s="3"/>
      <c r="H12" s="3"/>
      <c r="I12" s="3"/>
      <c r="J12" s="11"/>
      <c r="K12" s="3"/>
      <c r="L12" s="631" t="str">
        <f>IF(基本入力!E35="","",基本入力!E35)</f>
        <v/>
      </c>
      <c r="M12" s="631"/>
      <c r="N12" s="631"/>
      <c r="O12" s="631"/>
      <c r="P12" s="631"/>
      <c r="Q12" s="631"/>
      <c r="R12" s="631"/>
      <c r="S12" s="631"/>
      <c r="T12" s="131"/>
      <c r="U12" s="21"/>
      <c r="V12" s="149"/>
      <c r="W12" s="6"/>
      <c r="X12" s="6"/>
    </row>
    <row r="13" spans="1:24" ht="12" customHeight="1">
      <c r="A13" s="138"/>
      <c r="B13" s="10"/>
      <c r="C13" s="11"/>
      <c r="D13" s="11"/>
      <c r="E13" s="11"/>
      <c r="F13" s="3"/>
      <c r="G13" s="11"/>
      <c r="H13" s="11"/>
      <c r="I13" s="3"/>
      <c r="J13" s="11"/>
      <c r="K13" s="11"/>
      <c r="L13" s="132"/>
      <c r="M13" s="133"/>
      <c r="N13" s="132"/>
      <c r="O13" s="132"/>
      <c r="P13" s="133"/>
      <c r="Q13" s="132"/>
      <c r="R13" s="132"/>
      <c r="S13" s="132"/>
      <c r="T13" s="132"/>
      <c r="U13" s="12"/>
      <c r="V13" s="148"/>
      <c r="W13" s="6"/>
      <c r="X13" s="6"/>
    </row>
    <row r="14" spans="1:24" ht="20.149999999999999" customHeight="1">
      <c r="A14" s="138"/>
      <c r="B14" s="10"/>
      <c r="C14" s="11"/>
      <c r="D14" s="11"/>
      <c r="E14" s="11"/>
      <c r="F14" s="3"/>
      <c r="G14" s="3"/>
      <c r="H14" s="11" t="s">
        <v>35</v>
      </c>
      <c r="I14" s="20"/>
      <c r="J14" s="11" t="s">
        <v>33</v>
      </c>
      <c r="K14" s="3"/>
      <c r="L14" s="631" t="str">
        <f>IF(基本入力!F39="","",基本入力!F39)</f>
        <v/>
      </c>
      <c r="M14" s="631"/>
      <c r="N14" s="631"/>
      <c r="O14" s="631"/>
      <c r="P14" s="631"/>
      <c r="Q14" s="631"/>
      <c r="R14" s="631"/>
      <c r="S14" s="631"/>
      <c r="T14" s="132"/>
      <c r="U14" s="12"/>
      <c r="V14" s="148"/>
      <c r="W14" s="6"/>
      <c r="X14" s="6"/>
    </row>
    <row r="15" spans="1:24" ht="20.149999999999999" customHeight="1">
      <c r="A15" s="138"/>
      <c r="B15" s="10"/>
      <c r="C15" s="11"/>
      <c r="D15" s="11"/>
      <c r="E15" s="11"/>
      <c r="F15" s="11"/>
      <c r="G15" s="11"/>
      <c r="H15" s="11"/>
      <c r="I15" s="11"/>
      <c r="J15" s="4" t="s">
        <v>37</v>
      </c>
      <c r="K15" s="11"/>
      <c r="L15" s="11"/>
      <c r="M15" s="11"/>
      <c r="N15" s="11"/>
      <c r="O15" s="11"/>
      <c r="P15" s="11"/>
      <c r="Q15" s="11"/>
      <c r="R15" s="11"/>
      <c r="S15" s="11"/>
      <c r="T15" s="11"/>
      <c r="U15" s="12"/>
      <c r="V15" s="148"/>
      <c r="W15" s="6"/>
    </row>
    <row r="16" spans="1:24" ht="20.149999999999999" customHeight="1">
      <c r="A16" s="138"/>
      <c r="B16" s="10"/>
      <c r="C16" s="11"/>
      <c r="D16" s="11"/>
      <c r="E16" s="11"/>
      <c r="F16" s="11"/>
      <c r="G16" s="11"/>
      <c r="H16" s="11"/>
      <c r="I16" s="11"/>
      <c r="J16" s="11"/>
      <c r="K16" s="11"/>
      <c r="L16" s="11"/>
      <c r="M16" s="11"/>
      <c r="N16" s="11"/>
      <c r="O16" s="11"/>
      <c r="P16" s="11"/>
      <c r="Q16" s="11"/>
      <c r="R16" s="11"/>
      <c r="S16" s="11"/>
      <c r="T16" s="11"/>
      <c r="U16" s="12"/>
      <c r="V16" s="148"/>
    </row>
    <row r="17" spans="1:22" ht="25" customHeight="1">
      <c r="A17" s="138"/>
      <c r="B17" s="10" t="s">
        <v>38</v>
      </c>
      <c r="C17" s="11"/>
      <c r="D17" s="11"/>
      <c r="E17" s="11"/>
      <c r="F17" s="11"/>
      <c r="G17" s="11"/>
      <c r="H17" s="11"/>
      <c r="I17" s="11"/>
      <c r="J17" s="11"/>
      <c r="K17" s="11"/>
      <c r="L17" s="11"/>
      <c r="M17" s="11"/>
      <c r="N17" s="11"/>
      <c r="O17" s="11"/>
      <c r="P17" s="11"/>
      <c r="Q17" s="11"/>
      <c r="R17" s="11"/>
      <c r="S17" s="11"/>
      <c r="T17" s="11"/>
      <c r="U17" s="12"/>
      <c r="V17" s="148"/>
    </row>
    <row r="18" spans="1:22" ht="25" customHeight="1">
      <c r="A18" s="138"/>
      <c r="B18" s="13" t="s">
        <v>39</v>
      </c>
      <c r="C18" s="7"/>
      <c r="D18" s="7"/>
      <c r="E18" s="7"/>
      <c r="F18" s="7"/>
      <c r="G18" s="7"/>
      <c r="H18" s="7"/>
      <c r="I18" s="7"/>
      <c r="J18" s="7"/>
      <c r="K18" s="7"/>
      <c r="L18" s="7"/>
      <c r="M18" s="7"/>
      <c r="N18" s="7"/>
      <c r="O18" s="7"/>
      <c r="P18" s="7"/>
      <c r="Q18" s="7"/>
      <c r="R18" s="7"/>
      <c r="S18" s="7"/>
      <c r="T18" s="7"/>
      <c r="U18" s="14"/>
      <c r="V18" s="148"/>
    </row>
    <row r="19" spans="1:22" s="65" customFormat="1" ht="15" customHeight="1">
      <c r="A19" s="139"/>
      <c r="B19" s="602" t="s">
        <v>5</v>
      </c>
      <c r="C19" s="603"/>
      <c r="D19" s="603"/>
      <c r="E19" s="603"/>
      <c r="F19" s="603"/>
      <c r="G19" s="604"/>
      <c r="H19" s="635" t="str">
        <f>IF(基本入力!E45="","",基本入力!E45)</f>
        <v/>
      </c>
      <c r="I19" s="636"/>
      <c r="J19" s="636"/>
      <c r="K19" s="636"/>
      <c r="L19" s="636"/>
      <c r="M19" s="636"/>
      <c r="N19" s="636"/>
      <c r="O19" s="636"/>
      <c r="P19" s="636"/>
      <c r="Q19" s="636"/>
      <c r="R19" s="636"/>
      <c r="S19" s="636"/>
      <c r="T19" s="636"/>
      <c r="U19" s="637"/>
      <c r="V19" s="153"/>
    </row>
    <row r="20" spans="1:22" ht="24.75" customHeight="1">
      <c r="A20" s="138"/>
      <c r="B20" s="608"/>
      <c r="C20" s="609"/>
      <c r="D20" s="609"/>
      <c r="E20" s="609"/>
      <c r="F20" s="609"/>
      <c r="G20" s="610"/>
      <c r="H20" s="627" t="str">
        <f>IF(基本入力!E46="","",基本入力!E46)</f>
        <v/>
      </c>
      <c r="I20" s="628"/>
      <c r="J20" s="628"/>
      <c r="K20" s="628"/>
      <c r="L20" s="628"/>
      <c r="M20" s="628"/>
      <c r="N20" s="628"/>
      <c r="O20" s="628"/>
      <c r="P20" s="628"/>
      <c r="Q20" s="628"/>
      <c r="R20" s="628"/>
      <c r="S20" s="628"/>
      <c r="T20" s="628"/>
      <c r="U20" s="629"/>
      <c r="V20" s="155"/>
    </row>
    <row r="21" spans="1:22" ht="40" customHeight="1">
      <c r="A21" s="138"/>
      <c r="B21" s="589" t="s">
        <v>6</v>
      </c>
      <c r="C21" s="590"/>
      <c r="D21" s="590"/>
      <c r="E21" s="590"/>
      <c r="F21" s="590"/>
      <c r="G21" s="591"/>
      <c r="H21" s="614" t="str">
        <f>IF(基本入力!E43="","",基本入力!E43)</f>
        <v/>
      </c>
      <c r="I21" s="615"/>
      <c r="J21" s="615"/>
      <c r="K21" s="615"/>
      <c r="L21" s="615"/>
      <c r="M21" s="615"/>
      <c r="N21" s="615"/>
      <c r="O21" s="615"/>
      <c r="P21" s="615"/>
      <c r="Q21" s="615"/>
      <c r="R21" s="615"/>
      <c r="S21" s="615"/>
      <c r="T21" s="615"/>
      <c r="U21" s="616"/>
      <c r="V21" s="155"/>
    </row>
    <row r="22" spans="1:22" ht="30" customHeight="1">
      <c r="A22" s="138"/>
      <c r="B22" s="643" t="s">
        <v>89</v>
      </c>
      <c r="C22" s="589" t="s">
        <v>88</v>
      </c>
      <c r="D22" s="645"/>
      <c r="E22" s="645"/>
      <c r="F22" s="645"/>
      <c r="G22" s="646"/>
      <c r="H22" s="614" t="str">
        <f>IF(基本入力!E48="","",基本入力!E48)</f>
        <v/>
      </c>
      <c r="I22" s="641"/>
      <c r="J22" s="641"/>
      <c r="K22" s="641"/>
      <c r="L22" s="641"/>
      <c r="M22" s="641"/>
      <c r="N22" s="641"/>
      <c r="O22" s="641"/>
      <c r="P22" s="641"/>
      <c r="Q22" s="641"/>
      <c r="R22" s="641"/>
      <c r="S22" s="641"/>
      <c r="T22" s="641"/>
      <c r="U22" s="642"/>
      <c r="V22" s="146"/>
    </row>
    <row r="23" spans="1:22" ht="29.25" customHeight="1">
      <c r="A23" s="138"/>
      <c r="B23" s="644"/>
      <c r="C23" s="632" t="s">
        <v>36</v>
      </c>
      <c r="D23" s="633"/>
      <c r="E23" s="633"/>
      <c r="F23" s="633"/>
      <c r="G23" s="634"/>
      <c r="H23" s="614" t="str">
        <f>IF(基本入力!E50="","",基本入力!E50)</f>
        <v/>
      </c>
      <c r="I23" s="615"/>
      <c r="J23" s="615"/>
      <c r="K23" s="615"/>
      <c r="L23" s="615"/>
      <c r="M23" s="615"/>
      <c r="N23" s="615"/>
      <c r="O23" s="615"/>
      <c r="P23" s="615"/>
      <c r="Q23" s="615"/>
      <c r="R23" s="615"/>
      <c r="S23" s="615"/>
      <c r="T23" s="615"/>
      <c r="U23" s="616"/>
      <c r="V23" s="155"/>
    </row>
    <row r="24" spans="1:22" ht="40.5" customHeight="1">
      <c r="A24" s="138"/>
      <c r="B24" s="589" t="s">
        <v>7</v>
      </c>
      <c r="C24" s="590"/>
      <c r="D24" s="590"/>
      <c r="E24" s="590"/>
      <c r="F24" s="590"/>
      <c r="G24" s="591"/>
      <c r="H24" s="614" t="str">
        <f>IF(基本入力!E54="","",基本入力!E54)</f>
        <v/>
      </c>
      <c r="I24" s="615"/>
      <c r="J24" s="615"/>
      <c r="K24" s="615"/>
      <c r="L24" s="615"/>
      <c r="M24" s="615"/>
      <c r="N24" s="615"/>
      <c r="O24" s="615"/>
      <c r="P24" s="615"/>
      <c r="Q24" s="615"/>
      <c r="R24" s="615"/>
      <c r="S24" s="615"/>
      <c r="T24" s="615"/>
      <c r="U24" s="616"/>
      <c r="V24" s="155"/>
    </row>
    <row r="25" spans="1:22" ht="40" customHeight="1">
      <c r="A25" s="138"/>
      <c r="B25" s="602" t="s">
        <v>8</v>
      </c>
      <c r="C25" s="603"/>
      <c r="D25" s="604"/>
      <c r="E25" s="602" t="s">
        <v>0</v>
      </c>
      <c r="F25" s="603"/>
      <c r="G25" s="604"/>
      <c r="H25" s="611" t="s">
        <v>40</v>
      </c>
      <c r="I25" s="612"/>
      <c r="J25" s="613"/>
      <c r="K25" s="614" t="str">
        <f>IF(基本入力!E58="","",基本入力!E58)</f>
        <v/>
      </c>
      <c r="L25" s="615"/>
      <c r="M25" s="615"/>
      <c r="N25" s="615"/>
      <c r="O25" s="615"/>
      <c r="P25" s="615"/>
      <c r="Q25" s="615"/>
      <c r="R25" s="615"/>
      <c r="S25" s="615"/>
      <c r="T25" s="615"/>
      <c r="U25" s="616"/>
      <c r="V25" s="155"/>
    </row>
    <row r="26" spans="1:22" ht="25" customHeight="1">
      <c r="A26" s="138"/>
      <c r="B26" s="605"/>
      <c r="C26" s="606"/>
      <c r="D26" s="607"/>
      <c r="E26" s="605"/>
      <c r="F26" s="606"/>
      <c r="G26" s="607"/>
      <c r="H26" s="621" t="s">
        <v>30</v>
      </c>
      <c r="I26" s="622"/>
      <c r="J26" s="623"/>
      <c r="K26" s="134" t="s">
        <v>110</v>
      </c>
      <c r="L26" s="135" t="str">
        <f>IF(基本入力!E60="","",基本入力!E60)</f>
        <v/>
      </c>
      <c r="M26" s="136" t="s">
        <v>111</v>
      </c>
      <c r="N26" s="630" t="str">
        <f>IF(基本入力!G60="","",基本入力!G60)</f>
        <v/>
      </c>
      <c r="O26" s="630"/>
      <c r="P26" s="135"/>
      <c r="Q26" s="135"/>
      <c r="R26" s="135"/>
      <c r="S26" s="135"/>
      <c r="T26" s="135"/>
      <c r="U26" s="137"/>
      <c r="V26" s="155"/>
    </row>
    <row r="27" spans="1:22" ht="25" customHeight="1">
      <c r="A27" s="138"/>
      <c r="B27" s="605"/>
      <c r="C27" s="606"/>
      <c r="D27" s="607"/>
      <c r="E27" s="608"/>
      <c r="F27" s="609"/>
      <c r="G27" s="610"/>
      <c r="H27" s="624"/>
      <c r="I27" s="625"/>
      <c r="J27" s="626"/>
      <c r="K27" s="627" t="str">
        <f>IF(基本入力!E62="","",基本入力!E62)</f>
        <v/>
      </c>
      <c r="L27" s="628"/>
      <c r="M27" s="628"/>
      <c r="N27" s="628"/>
      <c r="O27" s="628"/>
      <c r="P27" s="628"/>
      <c r="Q27" s="628"/>
      <c r="R27" s="628"/>
      <c r="S27" s="628"/>
      <c r="T27" s="628"/>
      <c r="U27" s="629"/>
      <c r="V27" s="155"/>
    </row>
    <row r="28" spans="1:22" ht="30" customHeight="1">
      <c r="A28" s="138"/>
      <c r="B28" s="605"/>
      <c r="C28" s="606"/>
      <c r="D28" s="607"/>
      <c r="E28" s="620" t="s">
        <v>41</v>
      </c>
      <c r="F28" s="590"/>
      <c r="G28" s="591"/>
      <c r="H28" s="614" t="str">
        <f>IF(基本入力!E64="","",基本入力!E64)</f>
        <v/>
      </c>
      <c r="I28" s="615"/>
      <c r="J28" s="615"/>
      <c r="K28" s="615"/>
      <c r="L28" s="615"/>
      <c r="M28" s="615"/>
      <c r="N28" s="615"/>
      <c r="O28" s="615"/>
      <c r="P28" s="615"/>
      <c r="Q28" s="615"/>
      <c r="R28" s="615"/>
      <c r="S28" s="615"/>
      <c r="T28" s="615"/>
      <c r="U28" s="616"/>
      <c r="V28" s="155"/>
    </row>
    <row r="29" spans="1:22" ht="30" customHeight="1">
      <c r="A29" s="138"/>
      <c r="B29" s="605"/>
      <c r="C29" s="606"/>
      <c r="D29" s="607"/>
      <c r="E29" s="593" t="s">
        <v>42</v>
      </c>
      <c r="F29" s="594"/>
      <c r="G29" s="595"/>
      <c r="H29" s="611" t="s">
        <v>43</v>
      </c>
      <c r="I29" s="612"/>
      <c r="J29" s="613"/>
      <c r="K29" s="614" t="str">
        <f>IF(基本入力!E66="","",基本入力!E66)</f>
        <v/>
      </c>
      <c r="L29" s="615"/>
      <c r="M29" s="615"/>
      <c r="N29" s="615"/>
      <c r="O29" s="615"/>
      <c r="P29" s="615"/>
      <c r="Q29" s="615"/>
      <c r="R29" s="615"/>
      <c r="S29" s="615"/>
      <c r="T29" s="615"/>
      <c r="U29" s="616"/>
      <c r="V29" s="155"/>
    </row>
    <row r="30" spans="1:22" ht="30" customHeight="1">
      <c r="A30" s="138"/>
      <c r="B30" s="605"/>
      <c r="C30" s="606"/>
      <c r="D30" s="607"/>
      <c r="E30" s="596"/>
      <c r="F30" s="597"/>
      <c r="G30" s="598"/>
      <c r="H30" s="617" t="s">
        <v>44</v>
      </c>
      <c r="I30" s="590"/>
      <c r="J30" s="591"/>
      <c r="K30" s="614" t="str">
        <f>IF(基本入力!E68="","",基本入力!E68)</f>
        <v/>
      </c>
      <c r="L30" s="615"/>
      <c r="M30" s="615"/>
      <c r="N30" s="615"/>
      <c r="O30" s="615"/>
      <c r="P30" s="615"/>
      <c r="Q30" s="615"/>
      <c r="R30" s="615"/>
      <c r="S30" s="615"/>
      <c r="T30" s="615"/>
      <c r="U30" s="616"/>
      <c r="V30" s="155"/>
    </row>
    <row r="31" spans="1:22" ht="30" customHeight="1">
      <c r="A31" s="138"/>
      <c r="B31" s="608"/>
      <c r="C31" s="609"/>
      <c r="D31" s="610"/>
      <c r="E31" s="599"/>
      <c r="F31" s="600"/>
      <c r="G31" s="601"/>
      <c r="H31" s="617" t="s">
        <v>45</v>
      </c>
      <c r="I31" s="618"/>
      <c r="J31" s="619"/>
      <c r="K31" s="614" t="str">
        <f>IF(基本入力!E70="","",基本入力!E70)</f>
        <v/>
      </c>
      <c r="L31" s="615"/>
      <c r="M31" s="615"/>
      <c r="N31" s="615"/>
      <c r="O31" s="615"/>
      <c r="P31" s="615"/>
      <c r="Q31" s="615"/>
      <c r="R31" s="615"/>
      <c r="S31" s="615"/>
      <c r="T31" s="615"/>
      <c r="U31" s="616"/>
      <c r="V31" s="155"/>
    </row>
    <row r="32" spans="1:22" ht="30" customHeight="1">
      <c r="A32" s="138"/>
      <c r="B32" s="589" t="s">
        <v>275</v>
      </c>
      <c r="C32" s="590"/>
      <c r="D32" s="590"/>
      <c r="E32" s="590"/>
      <c r="F32" s="590"/>
      <c r="G32" s="591"/>
      <c r="H32" s="592" t="s">
        <v>274</v>
      </c>
      <c r="I32" s="590"/>
      <c r="J32" s="590"/>
      <c r="K32" s="590"/>
      <c r="L32" s="590"/>
      <c r="M32" s="590"/>
      <c r="N32" s="590"/>
      <c r="O32" s="590"/>
      <c r="P32" s="590"/>
      <c r="Q32" s="590"/>
      <c r="R32" s="590"/>
      <c r="S32" s="590"/>
      <c r="T32" s="590"/>
      <c r="U32" s="591"/>
      <c r="V32" s="155"/>
    </row>
    <row r="33" spans="1:22" ht="30" customHeight="1">
      <c r="A33" s="138"/>
      <c r="B33" s="589" t="s">
        <v>46</v>
      </c>
      <c r="C33" s="590"/>
      <c r="D33" s="590"/>
      <c r="E33" s="590"/>
      <c r="F33" s="590"/>
      <c r="G33" s="591"/>
      <c r="H33" s="592" t="s">
        <v>47</v>
      </c>
      <c r="I33" s="590"/>
      <c r="J33" s="590"/>
      <c r="K33" s="590"/>
      <c r="L33" s="590"/>
      <c r="M33" s="590"/>
      <c r="N33" s="590"/>
      <c r="O33" s="590"/>
      <c r="P33" s="590"/>
      <c r="Q33" s="590"/>
      <c r="R33" s="590"/>
      <c r="S33" s="590"/>
      <c r="T33" s="590"/>
      <c r="U33" s="591"/>
      <c r="V33" s="155"/>
    </row>
    <row r="34" spans="1:22" s="2" customFormat="1" ht="15" customHeight="1">
      <c r="A34" s="140"/>
      <c r="B34" s="2" t="s">
        <v>48</v>
      </c>
      <c r="V34" s="140"/>
    </row>
    <row r="35" spans="1:22" s="2" customFormat="1" ht="15" customHeight="1">
      <c r="A35" s="140"/>
      <c r="B35" s="2" t="s">
        <v>49</v>
      </c>
      <c r="V35" s="140"/>
    </row>
    <row r="36" spans="1:22" s="2" customFormat="1" ht="15" customHeight="1">
      <c r="A36" s="140"/>
      <c r="B36" s="2" t="s">
        <v>290</v>
      </c>
      <c r="V36" s="140"/>
    </row>
    <row r="37" spans="1:22" s="2" customFormat="1" ht="15" customHeight="1">
      <c r="A37" s="140"/>
      <c r="V37" s="140"/>
    </row>
    <row r="38" spans="1:22" s="2" customFormat="1" ht="15" customHeight="1">
      <c r="A38" s="140"/>
      <c r="V38" s="140"/>
    </row>
    <row r="39" spans="1:22" ht="26.25" customHeight="1">
      <c r="A39" s="138"/>
      <c r="B39" s="138"/>
      <c r="C39" s="138"/>
      <c r="D39" s="138"/>
      <c r="E39" s="138"/>
      <c r="F39" s="138"/>
      <c r="G39" s="138"/>
      <c r="H39" s="138"/>
      <c r="I39" s="138"/>
      <c r="J39" s="138"/>
      <c r="K39" s="138"/>
      <c r="L39" s="138"/>
      <c r="M39" s="138"/>
      <c r="N39" s="138"/>
      <c r="O39" s="138"/>
      <c r="P39" s="138"/>
      <c r="Q39" s="138"/>
      <c r="R39" s="138"/>
      <c r="S39" s="138"/>
      <c r="T39" s="138"/>
      <c r="U39" s="138"/>
      <c r="V39" s="138"/>
    </row>
    <row r="40" spans="1:22" ht="18" customHeight="1"/>
    <row r="41" spans="1:22" ht="18" customHeight="1"/>
    <row r="42" spans="1:22" ht="18" customHeight="1"/>
    <row r="43" spans="1:22" ht="18" customHeight="1"/>
    <row r="44" spans="1:22" ht="18" customHeight="1"/>
    <row r="45" spans="1:22" ht="18" customHeight="1"/>
    <row r="46" spans="1:22" ht="18" customHeight="1"/>
    <row r="47" spans="1:22" ht="18" customHeight="1"/>
    <row r="48" spans="1:22"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sheetData>
  <sheetProtection password="CF32" sheet="1" formatCells="0" selectLockedCells="1"/>
  <dataConsolidate/>
  <customSheetViews>
    <customSheetView guid="{EF37224A-BEAD-47A8-87A2-E8BBC3DBEF06}" showGridLines="0" fitToPage="1" topLeftCell="B22">
      <selection activeCell="H23" sqref="H23:U23"/>
      <pageMargins left="0.70866141732283472" right="0.70866141732283472" top="0.59055118110236227" bottom="0.59055118110236227" header="0" footer="0"/>
      <pageSetup paperSize="9" scale="96" orientation="portrait" blackAndWhite="1" r:id="rId1"/>
      <extLst>
        <ext xmlns:xlsdti="http://schemas.microsoft.com/office/spreadsheetml/2023/showDataTypeIcons" uri="{a3c15fd4-4149-4032-8f15-062bd4999b60}">
          <xlsdti:showDataTypeIconsCustomSheetView visible="0"/>
        </ext>
      </extLst>
    </customSheetView>
  </customSheetViews>
  <mergeCells count="37">
    <mergeCell ref="B4:U4"/>
    <mergeCell ref="H22:U22"/>
    <mergeCell ref="L10:T10"/>
    <mergeCell ref="L11:T11"/>
    <mergeCell ref="L12:S12"/>
    <mergeCell ref="H28:U28"/>
    <mergeCell ref="B22:B23"/>
    <mergeCell ref="H24:U24"/>
    <mergeCell ref="C22:G22"/>
    <mergeCell ref="H25:J25"/>
    <mergeCell ref="L14:S14"/>
    <mergeCell ref="H20:U20"/>
    <mergeCell ref="B21:G21"/>
    <mergeCell ref="H21:U21"/>
    <mergeCell ref="C23:G23"/>
    <mergeCell ref="H19:U19"/>
    <mergeCell ref="H23:U23"/>
    <mergeCell ref="B19:G20"/>
    <mergeCell ref="B32:G32"/>
    <mergeCell ref="H26:J27"/>
    <mergeCell ref="H32:U32"/>
    <mergeCell ref="B24:G24"/>
    <mergeCell ref="H30:J30"/>
    <mergeCell ref="K29:U29"/>
    <mergeCell ref="K27:U27"/>
    <mergeCell ref="N26:O26"/>
    <mergeCell ref="K30:U30"/>
    <mergeCell ref="B33:G33"/>
    <mergeCell ref="H33:U33"/>
    <mergeCell ref="E29:G31"/>
    <mergeCell ref="B25:D31"/>
    <mergeCell ref="H29:J29"/>
    <mergeCell ref="K31:U31"/>
    <mergeCell ref="H31:J31"/>
    <mergeCell ref="K25:U25"/>
    <mergeCell ref="E28:G28"/>
    <mergeCell ref="E25:G27"/>
  </mergeCells>
  <phoneticPr fontId="2"/>
  <pageMargins left="0.70866141732283472" right="0.70866141732283472" top="0.59055118110236227" bottom="0.59055118110236227" header="0" footer="0"/>
  <pageSetup paperSize="9" scale="92" orientation="portrait" blackAndWhite="1"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F6D14-B32F-4626-B2E6-CE64625684B0}">
  <sheetPr codeName="Sheet2">
    <tabColor rgb="FFFFC000"/>
    <pageSetUpPr fitToPage="1"/>
  </sheetPr>
  <dimension ref="A1:AR129"/>
  <sheetViews>
    <sheetView view="pageBreakPreview" zoomScale="110" zoomScaleNormal="110" zoomScaleSheetLayoutView="110" workbookViewId="0">
      <selection activeCell="H47" sqref="H47:I47"/>
    </sheetView>
  </sheetViews>
  <sheetFormatPr defaultColWidth="4.08984375" defaultRowHeight="13"/>
  <cols>
    <col min="1" max="3" width="4.08984375" style="322" customWidth="1"/>
    <col min="4" max="4" width="6.36328125" style="322" customWidth="1"/>
    <col min="5" max="6" width="4.08984375" style="322" customWidth="1"/>
    <col min="7" max="7" width="4.36328125" style="322" customWidth="1"/>
    <col min="8" max="12" width="4.08984375" style="322" customWidth="1"/>
    <col min="13" max="13" width="6.08984375" style="322" customWidth="1"/>
    <col min="14" max="16" width="4.08984375" style="322" customWidth="1"/>
    <col min="17" max="19" width="6.08984375" style="322" customWidth="1"/>
    <col min="20" max="21" width="4.08984375" style="322" customWidth="1"/>
    <col min="22" max="29" width="4.08984375" style="322"/>
    <col min="30" max="30" width="5.453125" style="322" bestFit="1" customWidth="1"/>
    <col min="31" max="40" width="4.08984375" style="322"/>
    <col min="41" max="43" width="15.26953125" style="322" customWidth="1"/>
    <col min="44" max="16384" width="4.08984375" style="322"/>
  </cols>
  <sheetData>
    <row r="1" spans="1:39" ht="13.5" customHeight="1">
      <c r="A1" s="156"/>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row>
    <row r="2" spans="1:39" ht="13.5" customHeight="1">
      <c r="A2" s="156"/>
      <c r="B2" s="40" t="s">
        <v>93</v>
      </c>
      <c r="C2" s="40"/>
      <c r="D2" s="41"/>
      <c r="E2" s="41"/>
      <c r="F2" s="41"/>
      <c r="G2" s="41"/>
      <c r="H2" s="41"/>
      <c r="I2" s="41"/>
      <c r="J2" s="42"/>
      <c r="K2" s="41"/>
      <c r="L2" s="41"/>
      <c r="M2" s="43"/>
      <c r="N2" s="43"/>
      <c r="O2" s="43"/>
      <c r="P2" s="43"/>
      <c r="Q2" s="317"/>
      <c r="R2" s="317"/>
      <c r="S2" s="317"/>
      <c r="T2" s="317"/>
      <c r="U2" s="716" t="s">
        <v>291</v>
      </c>
      <c r="V2" s="716"/>
      <c r="W2" s="156"/>
      <c r="X2" s="156"/>
      <c r="Y2" s="156"/>
      <c r="Z2" s="156"/>
      <c r="AA2" s="156"/>
      <c r="AB2" s="156"/>
      <c r="AC2" s="156"/>
      <c r="AD2" s="156"/>
      <c r="AE2" s="156"/>
      <c r="AF2" s="156"/>
      <c r="AG2" s="156"/>
      <c r="AH2" s="156"/>
      <c r="AI2" s="156"/>
      <c r="AJ2" s="156"/>
      <c r="AK2" s="156"/>
      <c r="AL2" s="156"/>
      <c r="AM2" s="156"/>
    </row>
    <row r="3" spans="1:39" ht="13.5" customHeight="1">
      <c r="A3" s="156"/>
      <c r="B3" s="71"/>
      <c r="D3" s="72"/>
      <c r="E3" s="72" t="s">
        <v>292</v>
      </c>
      <c r="F3" s="317">
        <f>基本入力!F75</f>
        <v>7</v>
      </c>
      <c r="G3" s="41" t="s">
        <v>293</v>
      </c>
      <c r="I3" s="41"/>
      <c r="J3" s="42"/>
      <c r="K3" s="41"/>
      <c r="L3" s="41"/>
      <c r="M3" s="43"/>
      <c r="N3" s="43"/>
      <c r="O3" s="43"/>
      <c r="P3" s="43"/>
      <c r="Q3" s="72"/>
      <c r="R3" s="72"/>
      <c r="S3" s="317"/>
      <c r="T3" s="71"/>
      <c r="U3" s="71"/>
      <c r="V3" s="41"/>
      <c r="W3" s="156"/>
      <c r="X3" s="156"/>
      <c r="Y3" s="156"/>
      <c r="Z3" s="156"/>
      <c r="AA3" s="156"/>
      <c r="AB3" s="156"/>
      <c r="AC3" s="156"/>
      <c r="AD3" s="156"/>
      <c r="AE3" s="156"/>
      <c r="AF3" s="156"/>
      <c r="AG3" s="156"/>
      <c r="AH3" s="156"/>
      <c r="AI3" s="156"/>
      <c r="AJ3" s="156"/>
      <c r="AK3" s="156"/>
      <c r="AL3" s="156"/>
      <c r="AM3" s="156"/>
    </row>
    <row r="4" spans="1:39" ht="13" customHeight="1">
      <c r="A4" s="156"/>
      <c r="B4" s="735" t="s">
        <v>294</v>
      </c>
      <c r="C4" s="735"/>
      <c r="D4" s="735"/>
      <c r="E4" s="735"/>
      <c r="F4" s="735"/>
      <c r="G4" s="735"/>
      <c r="H4" s="736" t="s">
        <v>9</v>
      </c>
      <c r="I4" s="737"/>
      <c r="J4" s="738"/>
      <c r="K4" s="739" t="s">
        <v>94</v>
      </c>
      <c r="L4" s="740"/>
      <c r="M4" s="741"/>
      <c r="N4" s="742" t="s">
        <v>95</v>
      </c>
      <c r="O4" s="737"/>
      <c r="P4" s="743"/>
      <c r="Q4" s="744" t="s">
        <v>425</v>
      </c>
      <c r="R4" s="745"/>
      <c r="S4" s="746"/>
      <c r="T4" s="747" t="s">
        <v>511</v>
      </c>
      <c r="U4" s="748"/>
      <c r="V4" s="749"/>
      <c r="W4" s="156"/>
      <c r="X4" s="156"/>
      <c r="Y4" s="156"/>
      <c r="Z4" s="156"/>
      <c r="AA4" s="156"/>
      <c r="AB4" s="156"/>
      <c r="AC4" s="156"/>
      <c r="AD4" s="156"/>
      <c r="AE4" s="156"/>
      <c r="AF4" s="156"/>
      <c r="AG4" s="156"/>
      <c r="AH4" s="156"/>
      <c r="AI4" s="156"/>
      <c r="AJ4" s="156"/>
      <c r="AK4" s="156"/>
      <c r="AL4" s="156"/>
      <c r="AM4" s="156"/>
    </row>
    <row r="5" spans="1:39" ht="20.149999999999999" customHeight="1">
      <c r="A5" s="156"/>
      <c r="B5" s="735"/>
      <c r="C5" s="735"/>
      <c r="D5" s="735"/>
      <c r="E5" s="735"/>
      <c r="F5" s="735"/>
      <c r="G5" s="735"/>
      <c r="H5" s="750" t="s">
        <v>234</v>
      </c>
      <c r="I5" s="751"/>
      <c r="J5" s="752"/>
      <c r="K5" s="750" t="s">
        <v>235</v>
      </c>
      <c r="L5" s="751"/>
      <c r="M5" s="755"/>
      <c r="N5" s="756" t="s">
        <v>236</v>
      </c>
      <c r="O5" s="751"/>
      <c r="P5" s="752"/>
      <c r="Q5" s="421" t="s">
        <v>237</v>
      </c>
      <c r="R5" s="757" t="s">
        <v>527</v>
      </c>
      <c r="S5" s="758"/>
      <c r="T5" s="717" t="s">
        <v>528</v>
      </c>
      <c r="U5" s="718"/>
      <c r="V5" s="719"/>
      <c r="W5" s="156"/>
      <c r="X5" s="156"/>
      <c r="Y5" s="156"/>
      <c r="Z5" s="156"/>
      <c r="AA5" s="156"/>
      <c r="AB5" s="156"/>
      <c r="AC5" s="156"/>
      <c r="AD5" s="156"/>
      <c r="AE5" s="156"/>
      <c r="AF5" s="156"/>
      <c r="AG5" s="156"/>
      <c r="AH5" s="156"/>
      <c r="AI5" s="156"/>
      <c r="AJ5" s="156"/>
      <c r="AK5" s="156"/>
      <c r="AL5" s="156"/>
      <c r="AM5" s="156"/>
    </row>
    <row r="6" spans="1:39" ht="13" customHeight="1">
      <c r="A6" s="156"/>
      <c r="B6" s="735"/>
      <c r="C6" s="735"/>
      <c r="D6" s="735"/>
      <c r="E6" s="735"/>
      <c r="F6" s="735"/>
      <c r="G6" s="735"/>
      <c r="H6" s="720" t="s">
        <v>97</v>
      </c>
      <c r="I6" s="721"/>
      <c r="J6" s="44" t="s">
        <v>98</v>
      </c>
      <c r="K6" s="45"/>
      <c r="L6" s="122"/>
      <c r="M6" s="318" t="s">
        <v>98</v>
      </c>
      <c r="N6" s="722" t="s">
        <v>62</v>
      </c>
      <c r="O6" s="723"/>
      <c r="P6" s="724"/>
      <c r="Q6" s="448" t="s">
        <v>99</v>
      </c>
      <c r="R6" s="733" t="s">
        <v>501</v>
      </c>
      <c r="S6" s="734"/>
      <c r="T6" s="725" t="s">
        <v>500</v>
      </c>
      <c r="U6" s="726"/>
      <c r="V6" s="727"/>
      <c r="W6" s="156"/>
      <c r="X6" s="156"/>
      <c r="Y6" s="156"/>
      <c r="Z6" s="156"/>
      <c r="AA6" s="156"/>
      <c r="AB6" s="156"/>
      <c r="AC6" s="156"/>
      <c r="AD6" s="156"/>
      <c r="AE6" s="156"/>
      <c r="AF6" s="156"/>
      <c r="AG6" s="156"/>
      <c r="AH6" s="156"/>
      <c r="AI6" s="156"/>
      <c r="AJ6" s="156"/>
      <c r="AK6" s="156"/>
      <c r="AL6" s="156"/>
      <c r="AM6" s="156"/>
    </row>
    <row r="7" spans="1:39" ht="13" customHeight="1">
      <c r="A7" s="156"/>
      <c r="B7" s="695" t="s">
        <v>295</v>
      </c>
      <c r="C7" s="698" t="s">
        <v>10</v>
      </c>
      <c r="D7" s="699"/>
      <c r="E7" s="699"/>
      <c r="F7" s="699"/>
      <c r="G7" s="700"/>
      <c r="H7" s="759"/>
      <c r="I7" s="760"/>
      <c r="J7" s="325" t="s">
        <v>64</v>
      </c>
      <c r="K7" s="761">
        <v>38.299999999999997</v>
      </c>
      <c r="L7" s="762"/>
      <c r="M7" s="326" t="s">
        <v>100</v>
      </c>
      <c r="N7" s="678" t="str">
        <f t="shared" ref="N7:N25" si="0">IF(H7="","",H7*K7)</f>
        <v/>
      </c>
      <c r="O7" s="679"/>
      <c r="P7" s="680"/>
      <c r="Q7" s="422">
        <v>1.9E-2</v>
      </c>
      <c r="R7" s="419">
        <f>K7*Q7*44/12</f>
        <v>2.6682333333333332</v>
      </c>
      <c r="S7" s="516" t="s">
        <v>502</v>
      </c>
      <c r="T7" s="753" t="str">
        <f>IF(H7="","",H7*R7)</f>
        <v/>
      </c>
      <c r="U7" s="753"/>
      <c r="V7" s="754"/>
      <c r="W7" s="156"/>
      <c r="X7" s="445"/>
      <c r="Y7" s="442"/>
      <c r="Z7" s="442"/>
      <c r="AA7" s="442"/>
      <c r="AB7" s="442"/>
      <c r="AC7" s="442"/>
      <c r="AD7" s="442"/>
      <c r="AE7" s="444"/>
      <c r="AF7" s="442"/>
      <c r="AG7" s="442"/>
      <c r="AH7" s="442"/>
      <c r="AI7" s="443"/>
      <c r="AJ7" s="443"/>
      <c r="AK7" s="443"/>
      <c r="AL7" s="156"/>
      <c r="AM7" s="156"/>
    </row>
    <row r="8" spans="1:39" ht="13" customHeight="1">
      <c r="A8" s="156"/>
      <c r="B8" s="696"/>
      <c r="C8" s="684" t="s">
        <v>278</v>
      </c>
      <c r="D8" s="685"/>
      <c r="E8" s="685"/>
      <c r="F8" s="685"/>
      <c r="G8" s="763"/>
      <c r="H8" s="764"/>
      <c r="I8" s="765"/>
      <c r="J8" s="327" t="s">
        <v>64</v>
      </c>
      <c r="K8" s="728">
        <v>34.799999999999997</v>
      </c>
      <c r="L8" s="729"/>
      <c r="M8" s="328" t="s">
        <v>100</v>
      </c>
      <c r="N8" s="766" t="str">
        <f t="shared" si="0"/>
        <v/>
      </c>
      <c r="O8" s="767"/>
      <c r="P8" s="768"/>
      <c r="Q8" s="423">
        <v>1.83E-2</v>
      </c>
      <c r="R8" s="420">
        <f>K8*Q8*44/12</f>
        <v>2.33508</v>
      </c>
      <c r="S8" s="328" t="s">
        <v>502</v>
      </c>
      <c r="T8" s="701" t="str">
        <f t="shared" ref="T8:T24" si="1">IF(H8="","",H8*R8)</f>
        <v/>
      </c>
      <c r="U8" s="701"/>
      <c r="V8" s="702"/>
      <c r="W8" s="156"/>
      <c r="X8" s="156"/>
      <c r="Y8" s="283"/>
      <c r="Z8" s="283"/>
      <c r="AA8" s="283"/>
      <c r="AB8" s="283"/>
      <c r="AC8" s="283"/>
      <c r="AD8" s="283"/>
      <c r="AE8" s="283"/>
      <c r="AF8" s="283"/>
      <c r="AG8" s="283"/>
      <c r="AH8" s="283"/>
      <c r="AI8" s="156"/>
      <c r="AJ8" s="156"/>
      <c r="AK8" s="156"/>
      <c r="AL8" s="156"/>
      <c r="AM8" s="156"/>
    </row>
    <row r="9" spans="1:39" ht="13" customHeight="1">
      <c r="A9" s="156"/>
      <c r="B9" s="696"/>
      <c r="C9" s="684" t="s">
        <v>279</v>
      </c>
      <c r="D9" s="685"/>
      <c r="E9" s="685"/>
      <c r="F9" s="685"/>
      <c r="G9" s="763"/>
      <c r="H9" s="764"/>
      <c r="I9" s="765"/>
      <c r="J9" s="327" t="s">
        <v>64</v>
      </c>
      <c r="K9" s="728">
        <v>33.4</v>
      </c>
      <c r="L9" s="729"/>
      <c r="M9" s="328" t="s">
        <v>100</v>
      </c>
      <c r="N9" s="766" t="str">
        <f t="shared" si="0"/>
        <v/>
      </c>
      <c r="O9" s="767"/>
      <c r="P9" s="768"/>
      <c r="Q9" s="423">
        <v>1.8700000000000001E-2</v>
      </c>
      <c r="R9" s="420">
        <f>K9*Q9*44/12</f>
        <v>2.2901266666666666</v>
      </c>
      <c r="S9" s="328" t="s">
        <v>502</v>
      </c>
      <c r="T9" s="701" t="str">
        <f t="shared" si="1"/>
        <v/>
      </c>
      <c r="U9" s="701"/>
      <c r="V9" s="702"/>
      <c r="W9" s="156"/>
      <c r="X9" s="156"/>
      <c r="Y9" s="156"/>
      <c r="Z9" s="156"/>
      <c r="AA9" s="156"/>
      <c r="AB9" s="156"/>
      <c r="AC9" s="156"/>
      <c r="AD9" s="156"/>
      <c r="AE9" s="156"/>
      <c r="AF9" s="156"/>
      <c r="AG9" s="156"/>
      <c r="AH9" s="156"/>
      <c r="AI9" s="156"/>
      <c r="AJ9" s="156"/>
      <c r="AK9" s="156"/>
      <c r="AL9" s="156"/>
      <c r="AM9" s="156"/>
    </row>
    <row r="10" spans="1:39" ht="13" customHeight="1">
      <c r="A10" s="156"/>
      <c r="B10" s="696"/>
      <c r="C10" s="684" t="s">
        <v>66</v>
      </c>
      <c r="D10" s="685"/>
      <c r="E10" s="685"/>
      <c r="F10" s="685"/>
      <c r="G10" s="763"/>
      <c r="H10" s="764"/>
      <c r="I10" s="765"/>
      <c r="J10" s="327" t="s">
        <v>64</v>
      </c>
      <c r="K10" s="728">
        <v>33.299999999999997</v>
      </c>
      <c r="L10" s="729"/>
      <c r="M10" s="328" t="s">
        <v>100</v>
      </c>
      <c r="N10" s="766" t="str">
        <f t="shared" si="0"/>
        <v/>
      </c>
      <c r="O10" s="767"/>
      <c r="P10" s="768"/>
      <c r="Q10" s="423">
        <v>1.8599999999999998E-2</v>
      </c>
      <c r="R10" s="420">
        <f t="shared" ref="R10:R25" si="2">K10*Q10*44/12</f>
        <v>2.2710599999999999</v>
      </c>
      <c r="S10" s="328" t="s">
        <v>502</v>
      </c>
      <c r="T10" s="701" t="str">
        <f t="shared" si="1"/>
        <v/>
      </c>
      <c r="U10" s="701"/>
      <c r="V10" s="702"/>
      <c r="W10" s="156"/>
      <c r="X10" s="156"/>
      <c r="Y10" s="156"/>
      <c r="Z10" s="156"/>
      <c r="AA10" s="156"/>
      <c r="AB10" s="156"/>
      <c r="AC10" s="156"/>
      <c r="AD10" s="156"/>
      <c r="AE10" s="156"/>
      <c r="AF10" s="156"/>
      <c r="AG10" s="156"/>
      <c r="AH10" s="156"/>
      <c r="AI10" s="156"/>
      <c r="AJ10" s="156"/>
      <c r="AK10" s="156"/>
      <c r="AL10" s="156"/>
      <c r="AM10" s="156"/>
    </row>
    <row r="11" spans="1:39" ht="13" customHeight="1">
      <c r="A11" s="156"/>
      <c r="B11" s="696"/>
      <c r="C11" s="684" t="s">
        <v>11</v>
      </c>
      <c r="D11" s="685"/>
      <c r="E11" s="685"/>
      <c r="F11" s="685"/>
      <c r="G11" s="763"/>
      <c r="H11" s="764"/>
      <c r="I11" s="765"/>
      <c r="J11" s="327" t="s">
        <v>64</v>
      </c>
      <c r="K11" s="728">
        <v>36.5</v>
      </c>
      <c r="L11" s="729"/>
      <c r="M11" s="328" t="s">
        <v>100</v>
      </c>
      <c r="N11" s="766" t="str">
        <f t="shared" si="0"/>
        <v/>
      </c>
      <c r="O11" s="767"/>
      <c r="P11" s="768"/>
      <c r="Q11" s="423">
        <v>1.8700000000000001E-2</v>
      </c>
      <c r="R11" s="420">
        <f t="shared" si="2"/>
        <v>2.5026833333333336</v>
      </c>
      <c r="S11" s="328" t="s">
        <v>502</v>
      </c>
      <c r="T11" s="701" t="str">
        <f t="shared" si="1"/>
        <v/>
      </c>
      <c r="U11" s="701"/>
      <c r="V11" s="702"/>
      <c r="W11" s="156"/>
      <c r="X11" s="156"/>
      <c r="Y11" s="156"/>
      <c r="Z11" s="156"/>
      <c r="AA11" s="156"/>
      <c r="AB11" s="156"/>
      <c r="AC11" s="156"/>
      <c r="AD11" s="156"/>
      <c r="AE11" s="156"/>
      <c r="AF11" s="156"/>
      <c r="AG11" s="156"/>
      <c r="AH11" s="156"/>
      <c r="AI11" s="156"/>
      <c r="AJ11" s="156"/>
      <c r="AK11" s="156"/>
      <c r="AL11" s="156"/>
      <c r="AM11" s="156"/>
    </row>
    <row r="12" spans="1:39" ht="13" customHeight="1">
      <c r="A12" s="156"/>
      <c r="B12" s="696"/>
      <c r="C12" s="684" t="s">
        <v>12</v>
      </c>
      <c r="D12" s="685"/>
      <c r="E12" s="685"/>
      <c r="F12" s="685"/>
      <c r="G12" s="763"/>
      <c r="H12" s="764"/>
      <c r="I12" s="765"/>
      <c r="J12" s="327" t="s">
        <v>64</v>
      </c>
      <c r="K12" s="728">
        <v>38</v>
      </c>
      <c r="L12" s="729"/>
      <c r="M12" s="328" t="s">
        <v>100</v>
      </c>
      <c r="N12" s="766" t="str">
        <f t="shared" si="0"/>
        <v/>
      </c>
      <c r="O12" s="767"/>
      <c r="P12" s="768"/>
      <c r="Q12" s="423">
        <v>1.8800000000000001E-2</v>
      </c>
      <c r="R12" s="420">
        <f t="shared" si="2"/>
        <v>2.6194666666666668</v>
      </c>
      <c r="S12" s="328" t="s">
        <v>502</v>
      </c>
      <c r="T12" s="701" t="str">
        <f t="shared" si="1"/>
        <v/>
      </c>
      <c r="U12" s="701"/>
      <c r="V12" s="702"/>
      <c r="W12" s="156"/>
      <c r="X12" s="156"/>
      <c r="Y12" s="156"/>
      <c r="Z12" s="156"/>
      <c r="AA12" s="156"/>
      <c r="AB12" s="156"/>
      <c r="AC12" s="156"/>
      <c r="AD12" s="156"/>
      <c r="AE12" s="156"/>
      <c r="AF12" s="156"/>
      <c r="AG12" s="156"/>
      <c r="AH12" s="156"/>
      <c r="AI12" s="156"/>
      <c r="AJ12" s="156"/>
      <c r="AK12" s="156"/>
      <c r="AL12" s="156"/>
      <c r="AM12" s="156"/>
    </row>
    <row r="13" spans="1:39" ht="13" customHeight="1">
      <c r="A13" s="156"/>
      <c r="B13" s="696"/>
      <c r="C13" s="684" t="s">
        <v>60</v>
      </c>
      <c r="D13" s="685"/>
      <c r="E13" s="685"/>
      <c r="F13" s="685"/>
      <c r="G13" s="763"/>
      <c r="H13" s="764"/>
      <c r="I13" s="765"/>
      <c r="J13" s="327" t="s">
        <v>64</v>
      </c>
      <c r="K13" s="728">
        <v>38.9</v>
      </c>
      <c r="L13" s="729"/>
      <c r="M13" s="328" t="s">
        <v>100</v>
      </c>
      <c r="N13" s="766" t="str">
        <f t="shared" si="0"/>
        <v/>
      </c>
      <c r="O13" s="767"/>
      <c r="P13" s="768"/>
      <c r="Q13" s="423">
        <v>1.9300000000000001E-2</v>
      </c>
      <c r="R13" s="420">
        <f t="shared" si="2"/>
        <v>2.7528233333333336</v>
      </c>
      <c r="S13" s="328" t="s">
        <v>502</v>
      </c>
      <c r="T13" s="701" t="str">
        <f t="shared" si="1"/>
        <v/>
      </c>
      <c r="U13" s="701"/>
      <c r="V13" s="702"/>
      <c r="W13" s="156"/>
      <c r="X13" s="416"/>
      <c r="Y13" s="416"/>
      <c r="Z13" s="416"/>
      <c r="AA13" s="416"/>
      <c r="AB13" s="416"/>
      <c r="AC13" s="416"/>
      <c r="AD13" s="416"/>
      <c r="AE13" s="416"/>
      <c r="AF13" s="416"/>
      <c r="AG13" s="416"/>
      <c r="AH13" s="416"/>
      <c r="AI13" s="416"/>
      <c r="AJ13" s="416"/>
      <c r="AK13" s="416"/>
      <c r="AL13" s="416"/>
      <c r="AM13" s="416"/>
    </row>
    <row r="14" spans="1:39" ht="13" customHeight="1">
      <c r="A14" s="156"/>
      <c r="B14" s="696"/>
      <c r="C14" s="684" t="s">
        <v>61</v>
      </c>
      <c r="D14" s="685"/>
      <c r="E14" s="685"/>
      <c r="F14" s="685"/>
      <c r="G14" s="763"/>
      <c r="H14" s="764"/>
      <c r="I14" s="765"/>
      <c r="J14" s="327" t="s">
        <v>64</v>
      </c>
      <c r="K14" s="728">
        <v>41.8</v>
      </c>
      <c r="L14" s="729"/>
      <c r="M14" s="328" t="s">
        <v>100</v>
      </c>
      <c r="N14" s="766" t="str">
        <f t="shared" si="0"/>
        <v/>
      </c>
      <c r="O14" s="767"/>
      <c r="P14" s="768"/>
      <c r="Q14" s="423">
        <v>2.0199999999999999E-2</v>
      </c>
      <c r="R14" s="420">
        <f t="shared" si="2"/>
        <v>3.0959866666666662</v>
      </c>
      <c r="S14" s="328" t="s">
        <v>502</v>
      </c>
      <c r="T14" s="701" t="str">
        <f t="shared" si="1"/>
        <v/>
      </c>
      <c r="U14" s="701"/>
      <c r="V14" s="702"/>
      <c r="W14" s="156"/>
      <c r="X14" s="416"/>
      <c r="Y14" s="416"/>
      <c r="Z14" s="416"/>
      <c r="AA14" s="416"/>
      <c r="AB14" s="416"/>
      <c r="AC14" s="416"/>
      <c r="AD14" s="416"/>
      <c r="AE14" s="416"/>
      <c r="AF14" s="416"/>
      <c r="AG14" s="416"/>
      <c r="AH14" s="416"/>
      <c r="AI14" s="416"/>
      <c r="AJ14" s="416"/>
      <c r="AK14" s="416"/>
      <c r="AL14" s="416"/>
      <c r="AM14" s="416"/>
    </row>
    <row r="15" spans="1:39" ht="13" customHeight="1">
      <c r="A15" s="156"/>
      <c r="B15" s="696"/>
      <c r="C15" s="684" t="s">
        <v>13</v>
      </c>
      <c r="D15" s="685"/>
      <c r="E15" s="685"/>
      <c r="F15" s="685"/>
      <c r="G15" s="763"/>
      <c r="H15" s="764"/>
      <c r="I15" s="765"/>
      <c r="J15" s="327" t="s">
        <v>65</v>
      </c>
      <c r="K15" s="728">
        <v>40</v>
      </c>
      <c r="L15" s="729"/>
      <c r="M15" s="328" t="s">
        <v>101</v>
      </c>
      <c r="N15" s="766" t="str">
        <f t="shared" si="0"/>
        <v/>
      </c>
      <c r="O15" s="767"/>
      <c r="P15" s="768"/>
      <c r="Q15" s="423">
        <v>2.0400000000000001E-2</v>
      </c>
      <c r="R15" s="420">
        <f t="shared" si="2"/>
        <v>2.9920000000000004</v>
      </c>
      <c r="S15" s="517" t="s">
        <v>506</v>
      </c>
      <c r="T15" s="701" t="str">
        <f t="shared" si="1"/>
        <v/>
      </c>
      <c r="U15" s="701"/>
      <c r="V15" s="702"/>
      <c r="W15" s="156"/>
      <c r="X15" s="416"/>
      <c r="Y15" s="416"/>
      <c r="Z15" s="416"/>
      <c r="AA15" s="416"/>
      <c r="AB15" s="416"/>
      <c r="AC15" s="416"/>
      <c r="AD15" s="416"/>
      <c r="AE15" s="416"/>
      <c r="AF15" s="416"/>
      <c r="AG15" s="416"/>
      <c r="AH15" s="416"/>
      <c r="AI15" s="416"/>
      <c r="AJ15" s="416"/>
      <c r="AK15" s="416"/>
      <c r="AL15" s="416"/>
      <c r="AM15" s="416"/>
    </row>
    <row r="16" spans="1:39" ht="13" customHeight="1">
      <c r="A16" s="156"/>
      <c r="B16" s="696"/>
      <c r="C16" s="684" t="s">
        <v>14</v>
      </c>
      <c r="D16" s="685"/>
      <c r="E16" s="685"/>
      <c r="F16" s="685"/>
      <c r="G16" s="763"/>
      <c r="H16" s="764"/>
      <c r="I16" s="765"/>
      <c r="J16" s="327" t="s">
        <v>65</v>
      </c>
      <c r="K16" s="728">
        <v>34.1</v>
      </c>
      <c r="L16" s="729"/>
      <c r="M16" s="328" t="s">
        <v>101</v>
      </c>
      <c r="N16" s="766" t="str">
        <f t="shared" si="0"/>
        <v/>
      </c>
      <c r="O16" s="767"/>
      <c r="P16" s="768"/>
      <c r="Q16" s="423">
        <v>2.4500000000000001E-2</v>
      </c>
      <c r="R16" s="420">
        <f t="shared" si="2"/>
        <v>3.0633166666666667</v>
      </c>
      <c r="S16" s="517" t="s">
        <v>506</v>
      </c>
      <c r="T16" s="701" t="str">
        <f t="shared" si="1"/>
        <v/>
      </c>
      <c r="U16" s="701"/>
      <c r="V16" s="702"/>
      <c r="W16" s="156"/>
      <c r="X16" s="156"/>
      <c r="Y16" s="156"/>
      <c r="Z16" s="156"/>
      <c r="AA16" s="156"/>
      <c r="AB16" s="156"/>
      <c r="AC16" s="156"/>
      <c r="AD16" s="156"/>
      <c r="AE16" s="156"/>
      <c r="AF16" s="156"/>
      <c r="AG16" s="156"/>
      <c r="AH16" s="156"/>
      <c r="AI16" s="156"/>
      <c r="AJ16" s="156"/>
      <c r="AK16" s="156"/>
      <c r="AL16" s="156"/>
      <c r="AM16" s="156"/>
    </row>
    <row r="17" spans="1:39" ht="13" customHeight="1">
      <c r="A17" s="156"/>
      <c r="B17" s="696"/>
      <c r="C17" s="769" t="s">
        <v>59</v>
      </c>
      <c r="D17" s="770"/>
      <c r="E17" s="770"/>
      <c r="F17" s="770"/>
      <c r="G17" s="771"/>
      <c r="H17" s="764"/>
      <c r="I17" s="765"/>
      <c r="J17" s="327" t="s">
        <v>65</v>
      </c>
      <c r="K17" s="728">
        <v>50.1</v>
      </c>
      <c r="L17" s="729"/>
      <c r="M17" s="328" t="s">
        <v>101</v>
      </c>
      <c r="N17" s="766" t="str">
        <f t="shared" si="0"/>
        <v/>
      </c>
      <c r="O17" s="767"/>
      <c r="P17" s="768"/>
      <c r="Q17" s="423">
        <v>1.6299999999999999E-2</v>
      </c>
      <c r="R17" s="420">
        <f>K17*Q17*44/12</f>
        <v>2.99431</v>
      </c>
      <c r="S17" s="517" t="s">
        <v>506</v>
      </c>
      <c r="T17" s="701" t="str">
        <f t="shared" si="1"/>
        <v/>
      </c>
      <c r="U17" s="701"/>
      <c r="V17" s="702"/>
      <c r="W17" s="156"/>
      <c r="X17" s="156"/>
      <c r="Y17" s="156"/>
      <c r="Z17" s="156"/>
      <c r="AA17" s="156"/>
      <c r="AB17" s="156"/>
      <c r="AC17" s="156"/>
      <c r="AD17" s="156"/>
      <c r="AE17" s="156"/>
      <c r="AF17" s="156"/>
      <c r="AG17" s="156"/>
      <c r="AH17" s="156"/>
      <c r="AI17" s="156"/>
      <c r="AJ17" s="156"/>
      <c r="AK17" s="156"/>
      <c r="AL17" s="156"/>
      <c r="AM17" s="156"/>
    </row>
    <row r="18" spans="1:39" ht="13" customHeight="1">
      <c r="A18" s="156"/>
      <c r="B18" s="696"/>
      <c r="C18" s="684" t="s">
        <v>15</v>
      </c>
      <c r="D18" s="685"/>
      <c r="E18" s="685"/>
      <c r="F18" s="685"/>
      <c r="G18" s="763"/>
      <c r="H18" s="764"/>
      <c r="I18" s="765"/>
      <c r="J18" s="327" t="s">
        <v>413</v>
      </c>
      <c r="K18" s="728">
        <v>46.1</v>
      </c>
      <c r="L18" s="729"/>
      <c r="M18" s="328" t="s">
        <v>296</v>
      </c>
      <c r="N18" s="766" t="str">
        <f t="shared" si="0"/>
        <v/>
      </c>
      <c r="O18" s="767"/>
      <c r="P18" s="768"/>
      <c r="Q18" s="423">
        <v>1.44E-2</v>
      </c>
      <c r="R18" s="420">
        <f t="shared" si="2"/>
        <v>2.4340799999999998</v>
      </c>
      <c r="S18" s="328" t="s">
        <v>507</v>
      </c>
      <c r="T18" s="701" t="str">
        <f t="shared" si="1"/>
        <v/>
      </c>
      <c r="U18" s="701"/>
      <c r="V18" s="702"/>
      <c r="W18" s="156"/>
      <c r="X18" s="156"/>
      <c r="Y18" s="156"/>
      <c r="Z18" s="156"/>
      <c r="AA18" s="156"/>
      <c r="AB18" s="156"/>
      <c r="AC18" s="156"/>
      <c r="AD18" s="156"/>
      <c r="AE18" s="156"/>
      <c r="AF18" s="156"/>
      <c r="AG18" s="156"/>
      <c r="AH18" s="156"/>
      <c r="AI18" s="156"/>
      <c r="AJ18" s="156"/>
      <c r="AK18" s="156"/>
      <c r="AL18" s="156"/>
      <c r="AM18" s="156"/>
    </row>
    <row r="19" spans="1:39" ht="13" customHeight="1">
      <c r="A19" s="156"/>
      <c r="B19" s="696"/>
      <c r="C19" s="769" t="s">
        <v>16</v>
      </c>
      <c r="D19" s="770"/>
      <c r="E19" s="770"/>
      <c r="F19" s="770"/>
      <c r="G19" s="771"/>
      <c r="H19" s="764"/>
      <c r="I19" s="765"/>
      <c r="J19" s="327" t="s">
        <v>65</v>
      </c>
      <c r="K19" s="728">
        <v>54.7</v>
      </c>
      <c r="L19" s="729"/>
      <c r="M19" s="328" t="s">
        <v>101</v>
      </c>
      <c r="N19" s="766" t="str">
        <f t="shared" si="0"/>
        <v/>
      </c>
      <c r="O19" s="767"/>
      <c r="P19" s="768"/>
      <c r="Q19" s="423">
        <v>1.3899999999999999E-2</v>
      </c>
      <c r="R19" s="420">
        <f t="shared" si="2"/>
        <v>2.7878766666666661</v>
      </c>
      <c r="S19" s="517" t="s">
        <v>506</v>
      </c>
      <c r="T19" s="701" t="str">
        <f t="shared" si="1"/>
        <v/>
      </c>
      <c r="U19" s="701"/>
      <c r="V19" s="702"/>
      <c r="W19" s="156"/>
      <c r="X19" s="156"/>
      <c r="Y19" s="156"/>
      <c r="Z19" s="156"/>
      <c r="AA19" s="156"/>
      <c r="AB19" s="156"/>
      <c r="AC19" s="156"/>
      <c r="AD19" s="156"/>
      <c r="AE19" s="156"/>
      <c r="AF19" s="156"/>
      <c r="AG19" s="156"/>
      <c r="AH19" s="156"/>
      <c r="AI19" s="156"/>
      <c r="AJ19" s="156"/>
      <c r="AK19" s="156"/>
      <c r="AL19" s="156"/>
      <c r="AM19" s="156"/>
    </row>
    <row r="20" spans="1:39" ht="13" customHeight="1">
      <c r="A20" s="156"/>
      <c r="B20" s="696"/>
      <c r="C20" s="684" t="s">
        <v>280</v>
      </c>
      <c r="D20" s="685"/>
      <c r="E20" s="685"/>
      <c r="F20" s="685"/>
      <c r="G20" s="763"/>
      <c r="H20" s="764"/>
      <c r="I20" s="765"/>
      <c r="J20" s="327" t="s">
        <v>413</v>
      </c>
      <c r="K20" s="728">
        <v>38.4</v>
      </c>
      <c r="L20" s="729"/>
      <c r="M20" s="328" t="s">
        <v>296</v>
      </c>
      <c r="N20" s="766" t="str">
        <f t="shared" si="0"/>
        <v/>
      </c>
      <c r="O20" s="767"/>
      <c r="P20" s="768"/>
      <c r="Q20" s="423">
        <v>1.3899999999999999E-2</v>
      </c>
      <c r="R20" s="420">
        <f t="shared" si="2"/>
        <v>1.9571199999999997</v>
      </c>
      <c r="S20" s="328" t="s">
        <v>503</v>
      </c>
      <c r="T20" s="701" t="str">
        <f t="shared" si="1"/>
        <v/>
      </c>
      <c r="U20" s="701"/>
      <c r="V20" s="702"/>
      <c r="W20" s="156"/>
      <c r="X20" s="283"/>
      <c r="Y20" s="156"/>
      <c r="Z20" s="156"/>
      <c r="AA20" s="156"/>
      <c r="AB20" s="156"/>
      <c r="AC20" s="156"/>
      <c r="AD20" s="156"/>
      <c r="AE20" s="156"/>
      <c r="AF20" s="156"/>
      <c r="AG20" s="156"/>
      <c r="AH20" s="156"/>
      <c r="AI20" s="156"/>
      <c r="AJ20" s="156"/>
      <c r="AK20" s="156"/>
      <c r="AL20" s="156"/>
      <c r="AM20" s="156"/>
    </row>
    <row r="21" spans="1:39" ht="13" customHeight="1">
      <c r="A21" s="156"/>
      <c r="B21" s="696"/>
      <c r="C21" s="684" t="s">
        <v>297</v>
      </c>
      <c r="D21" s="685"/>
      <c r="E21" s="685"/>
      <c r="F21" s="685"/>
      <c r="G21" s="763"/>
      <c r="H21" s="764"/>
      <c r="I21" s="765"/>
      <c r="J21" s="327" t="s">
        <v>65</v>
      </c>
      <c r="K21" s="728">
        <v>28.7</v>
      </c>
      <c r="L21" s="729"/>
      <c r="M21" s="328" t="s">
        <v>101</v>
      </c>
      <c r="N21" s="766" t="str">
        <f t="shared" si="0"/>
        <v/>
      </c>
      <c r="O21" s="767"/>
      <c r="P21" s="768"/>
      <c r="Q21" s="423">
        <v>2.46E-2</v>
      </c>
      <c r="R21" s="420">
        <f t="shared" si="2"/>
        <v>2.58874</v>
      </c>
      <c r="S21" s="517" t="s">
        <v>506</v>
      </c>
      <c r="T21" s="701" t="str">
        <f t="shared" si="1"/>
        <v/>
      </c>
      <c r="U21" s="701"/>
      <c r="V21" s="702"/>
      <c r="W21" s="156"/>
      <c r="X21" s="156"/>
      <c r="Y21" s="156"/>
      <c r="Z21" s="156"/>
      <c r="AA21" s="156"/>
      <c r="AB21" s="156"/>
      <c r="AC21" s="156"/>
      <c r="AD21" s="156"/>
      <c r="AE21" s="156"/>
      <c r="AF21" s="156"/>
      <c r="AG21" s="156"/>
      <c r="AH21" s="156"/>
      <c r="AI21" s="156"/>
      <c r="AJ21" s="156"/>
      <c r="AK21" s="156"/>
      <c r="AL21" s="156"/>
      <c r="AM21" s="156"/>
    </row>
    <row r="22" spans="1:39" ht="13" customHeight="1">
      <c r="A22" s="156"/>
      <c r="B22" s="696"/>
      <c r="C22" s="684" t="s">
        <v>298</v>
      </c>
      <c r="D22" s="685"/>
      <c r="E22" s="685"/>
      <c r="F22" s="685"/>
      <c r="G22" s="763"/>
      <c r="H22" s="764"/>
      <c r="I22" s="765"/>
      <c r="J22" s="327" t="s">
        <v>65</v>
      </c>
      <c r="K22" s="728">
        <v>26.1</v>
      </c>
      <c r="L22" s="729"/>
      <c r="M22" s="328" t="s">
        <v>101</v>
      </c>
      <c r="N22" s="766" t="str">
        <f t="shared" si="0"/>
        <v/>
      </c>
      <c r="O22" s="767"/>
      <c r="P22" s="768"/>
      <c r="Q22" s="423">
        <v>2.4299999999999999E-2</v>
      </c>
      <c r="R22" s="420">
        <f t="shared" si="2"/>
        <v>2.32551</v>
      </c>
      <c r="S22" s="517" t="s">
        <v>506</v>
      </c>
      <c r="T22" s="701" t="str">
        <f t="shared" si="1"/>
        <v/>
      </c>
      <c r="U22" s="701"/>
      <c r="V22" s="702"/>
      <c r="W22" s="156"/>
      <c r="X22" s="156"/>
      <c r="Y22" s="156"/>
      <c r="Z22" s="156"/>
      <c r="AA22" s="156"/>
      <c r="AB22" s="156"/>
      <c r="AC22" s="156"/>
      <c r="AD22" s="156"/>
      <c r="AE22" s="156"/>
      <c r="AF22" s="156"/>
      <c r="AG22" s="156"/>
      <c r="AH22" s="156"/>
      <c r="AI22" s="156"/>
      <c r="AJ22" s="156"/>
      <c r="AK22" s="156"/>
      <c r="AL22" s="156"/>
      <c r="AM22" s="156"/>
    </row>
    <row r="23" spans="1:39" ht="13" customHeight="1">
      <c r="A23" s="156"/>
      <c r="B23" s="696"/>
      <c r="C23" s="684" t="s">
        <v>299</v>
      </c>
      <c r="D23" s="685"/>
      <c r="E23" s="685"/>
      <c r="F23" s="685"/>
      <c r="G23" s="763"/>
      <c r="H23" s="764"/>
      <c r="I23" s="765"/>
      <c r="J23" s="327" t="s">
        <v>65</v>
      </c>
      <c r="K23" s="728">
        <v>27.8</v>
      </c>
      <c r="L23" s="729"/>
      <c r="M23" s="328" t="s">
        <v>101</v>
      </c>
      <c r="N23" s="766" t="str">
        <f t="shared" si="0"/>
        <v/>
      </c>
      <c r="O23" s="767"/>
      <c r="P23" s="768"/>
      <c r="Q23" s="423">
        <v>2.5899999999999999E-2</v>
      </c>
      <c r="R23" s="420">
        <f t="shared" si="2"/>
        <v>2.640073333333333</v>
      </c>
      <c r="S23" s="517" t="s">
        <v>506</v>
      </c>
      <c r="T23" s="701" t="str">
        <f t="shared" si="1"/>
        <v/>
      </c>
      <c r="U23" s="701"/>
      <c r="V23" s="702"/>
      <c r="W23" s="156"/>
      <c r="X23" s="156"/>
      <c r="Y23" s="156"/>
      <c r="Z23" s="156"/>
      <c r="AA23" s="156"/>
      <c r="AB23" s="156"/>
      <c r="AC23" s="156"/>
      <c r="AD23" s="156"/>
      <c r="AE23" s="156"/>
      <c r="AF23" s="156"/>
      <c r="AG23" s="156"/>
      <c r="AH23" s="156"/>
      <c r="AI23" s="156"/>
      <c r="AJ23" s="156"/>
      <c r="AK23" s="156"/>
      <c r="AL23" s="156"/>
      <c r="AM23" s="156"/>
    </row>
    <row r="24" spans="1:39" ht="13" customHeight="1">
      <c r="A24" s="156"/>
      <c r="B24" s="696"/>
      <c r="C24" s="684" t="s">
        <v>300</v>
      </c>
      <c r="D24" s="685"/>
      <c r="E24" s="685"/>
      <c r="F24" s="685"/>
      <c r="G24" s="763"/>
      <c r="H24" s="764"/>
      <c r="I24" s="765"/>
      <c r="J24" s="327" t="s">
        <v>65</v>
      </c>
      <c r="K24" s="728">
        <v>29</v>
      </c>
      <c r="L24" s="729"/>
      <c r="M24" s="328" t="s">
        <v>101</v>
      </c>
      <c r="N24" s="766" t="str">
        <f t="shared" si="0"/>
        <v/>
      </c>
      <c r="O24" s="767"/>
      <c r="P24" s="768"/>
      <c r="Q24" s="423">
        <v>2.9899999999999999E-2</v>
      </c>
      <c r="R24" s="420">
        <f t="shared" si="2"/>
        <v>3.1793666666666667</v>
      </c>
      <c r="S24" s="517" t="s">
        <v>506</v>
      </c>
      <c r="T24" s="701" t="str">
        <f t="shared" si="1"/>
        <v/>
      </c>
      <c r="U24" s="701"/>
      <c r="V24" s="702"/>
      <c r="W24" s="156"/>
      <c r="X24" s="156"/>
      <c r="Y24" s="156"/>
      <c r="Z24" s="156"/>
      <c r="AA24" s="156"/>
      <c r="AB24" s="156"/>
      <c r="AC24" s="156"/>
      <c r="AD24" s="156"/>
      <c r="AE24" s="156"/>
      <c r="AF24" s="156"/>
      <c r="AG24" s="156"/>
      <c r="AH24" s="156"/>
      <c r="AI24" s="156"/>
      <c r="AJ24" s="156"/>
      <c r="AK24" s="156"/>
      <c r="AL24" s="156"/>
      <c r="AM24" s="156"/>
    </row>
    <row r="25" spans="1:39" ht="13" customHeight="1">
      <c r="A25" s="156"/>
      <c r="B25" s="696"/>
      <c r="C25" s="684" t="s">
        <v>67</v>
      </c>
      <c r="D25" s="685"/>
      <c r="E25" s="685"/>
      <c r="F25" s="685"/>
      <c r="G25" s="763"/>
      <c r="H25" s="764"/>
      <c r="I25" s="765"/>
      <c r="J25" s="327" t="s">
        <v>65</v>
      </c>
      <c r="K25" s="728">
        <v>37.299999999999997</v>
      </c>
      <c r="L25" s="729"/>
      <c r="M25" s="328" t="s">
        <v>101</v>
      </c>
      <c r="N25" s="766" t="str">
        <f t="shared" si="0"/>
        <v/>
      </c>
      <c r="O25" s="767"/>
      <c r="P25" s="768"/>
      <c r="Q25" s="423">
        <v>2.0899999999999998E-2</v>
      </c>
      <c r="R25" s="420">
        <f t="shared" si="2"/>
        <v>2.8584233333333326</v>
      </c>
      <c r="S25" s="517" t="s">
        <v>506</v>
      </c>
      <c r="T25" s="701" t="str">
        <f>IF(H25="","",H25*R25)</f>
        <v/>
      </c>
      <c r="U25" s="701"/>
      <c r="V25" s="702"/>
      <c r="W25" s="156"/>
      <c r="X25" s="156"/>
      <c r="Y25" s="156"/>
      <c r="Z25" s="156"/>
      <c r="AA25" s="156"/>
      <c r="AB25" s="156"/>
      <c r="AC25" s="156"/>
      <c r="AD25" s="156"/>
      <c r="AE25" s="156"/>
      <c r="AF25" s="156"/>
      <c r="AG25" s="156"/>
      <c r="AH25" s="156"/>
      <c r="AI25" s="156"/>
      <c r="AJ25" s="156"/>
      <c r="AK25" s="156"/>
      <c r="AL25" s="156"/>
      <c r="AM25" s="156"/>
    </row>
    <row r="26" spans="1:39" ht="13" customHeight="1">
      <c r="A26" s="156"/>
      <c r="B26" s="696"/>
      <c r="C26" s="982" t="s">
        <v>301</v>
      </c>
      <c r="D26" s="983"/>
      <c r="E26" s="780" t="s">
        <v>419</v>
      </c>
      <c r="F26" s="780"/>
      <c r="G26" s="781"/>
      <c r="H26" s="764"/>
      <c r="I26" s="765"/>
      <c r="J26" s="327" t="s">
        <v>413</v>
      </c>
      <c r="K26" s="782">
        <v>45</v>
      </c>
      <c r="L26" s="783"/>
      <c r="M26" s="328" t="s">
        <v>361</v>
      </c>
      <c r="N26" s="766" t="str">
        <f>IF(H26="","",H26*K26)</f>
        <v/>
      </c>
      <c r="O26" s="767"/>
      <c r="P26" s="768"/>
      <c r="Q26" s="451" t="s">
        <v>441</v>
      </c>
      <c r="R26" s="440">
        <v>2.09</v>
      </c>
      <c r="S26" s="328" t="s">
        <v>507</v>
      </c>
      <c r="T26" s="701" t="str">
        <f>IF(H26="","",H26*R26)</f>
        <v/>
      </c>
      <c r="U26" s="701"/>
      <c r="V26" s="702"/>
      <c r="W26" s="156"/>
      <c r="X26" s="416"/>
      <c r="Y26" s="416"/>
      <c r="Z26" s="416"/>
      <c r="AA26" s="416"/>
      <c r="AB26" s="416"/>
      <c r="AC26" s="416"/>
      <c r="AD26" s="416"/>
      <c r="AE26" s="416"/>
      <c r="AF26" s="416"/>
      <c r="AG26" s="416"/>
      <c r="AH26" s="416"/>
      <c r="AI26" s="416"/>
      <c r="AJ26" s="416"/>
      <c r="AK26" s="416"/>
      <c r="AL26" s="416"/>
      <c r="AM26" s="416"/>
    </row>
    <row r="27" spans="1:39" s="430" customFormat="1" ht="13" customHeight="1">
      <c r="A27" s="156"/>
      <c r="B27" s="696"/>
      <c r="C27" s="984"/>
      <c r="D27" s="985"/>
      <c r="E27" s="986"/>
      <c r="F27" s="986"/>
      <c r="G27" s="987"/>
      <c r="H27" s="764"/>
      <c r="I27" s="765"/>
      <c r="J27" s="327" t="s">
        <v>413</v>
      </c>
      <c r="K27" s="782">
        <v>45</v>
      </c>
      <c r="L27" s="783"/>
      <c r="M27" s="328" t="s">
        <v>361</v>
      </c>
      <c r="N27" s="766" t="str">
        <f>IF(H27="","",H27*K27)</f>
        <v/>
      </c>
      <c r="O27" s="767"/>
      <c r="P27" s="768"/>
      <c r="Q27" s="451" t="s">
        <v>441</v>
      </c>
      <c r="R27" s="453"/>
      <c r="S27" s="328" t="s">
        <v>507</v>
      </c>
      <c r="T27" s="701" t="str">
        <f>IF(H27="","",H27*R27)</f>
        <v/>
      </c>
      <c r="U27" s="701"/>
      <c r="V27" s="702"/>
      <c r="W27" s="156"/>
      <c r="X27" s="416"/>
      <c r="Y27" s="416"/>
      <c r="Z27" s="416"/>
      <c r="AA27" s="416"/>
      <c r="AB27" s="416"/>
      <c r="AC27" s="416"/>
      <c r="AD27" s="416"/>
      <c r="AE27" s="416"/>
      <c r="AF27" s="416"/>
      <c r="AG27" s="416"/>
      <c r="AH27" s="416"/>
      <c r="AI27" s="416"/>
      <c r="AJ27" s="416"/>
      <c r="AK27" s="416"/>
      <c r="AL27" s="416"/>
      <c r="AM27" s="416"/>
    </row>
    <row r="28" spans="1:39" ht="13" customHeight="1">
      <c r="A28" s="156"/>
      <c r="B28" s="697"/>
      <c r="C28" s="772" t="s">
        <v>248</v>
      </c>
      <c r="D28" s="773"/>
      <c r="E28" s="774"/>
      <c r="F28" s="774"/>
      <c r="G28" s="775"/>
      <c r="H28" s="776"/>
      <c r="I28" s="777"/>
      <c r="J28" s="460"/>
      <c r="K28" s="778"/>
      <c r="L28" s="779"/>
      <c r="M28" s="515" t="str">
        <f>IF(J28="","","GJ/"&amp;J28)</f>
        <v/>
      </c>
      <c r="N28" s="766" t="str">
        <f>IF(K28="","",H28*K28)</f>
        <v/>
      </c>
      <c r="O28" s="767"/>
      <c r="P28" s="768"/>
      <c r="Q28" s="449"/>
      <c r="R28" s="450" t="str">
        <f>IF(K28="","",K28*Q28*44/12)</f>
        <v/>
      </c>
      <c r="S28" s="518" t="str">
        <f>IF(J28="","",CONCATENATE("t-CO2/",J28))</f>
        <v/>
      </c>
      <c r="T28" s="703" t="str">
        <f>IF(K28="","",H28*R28)</f>
        <v/>
      </c>
      <c r="U28" s="704"/>
      <c r="V28" s="705"/>
      <c r="W28" s="156"/>
      <c r="X28" s="416"/>
      <c r="Y28" s="416"/>
      <c r="Z28" s="416"/>
      <c r="AA28" s="416"/>
      <c r="AB28" s="416"/>
      <c r="AC28" s="416"/>
      <c r="AD28" s="416"/>
      <c r="AE28" s="416"/>
      <c r="AF28" s="416"/>
      <c r="AG28" s="416"/>
      <c r="AH28" s="416"/>
      <c r="AI28" s="416"/>
      <c r="AJ28" s="416"/>
      <c r="AK28" s="416"/>
      <c r="AL28" s="416"/>
      <c r="AM28" s="416"/>
    </row>
    <row r="29" spans="1:39" ht="13" customHeight="1">
      <c r="A29" s="156"/>
      <c r="B29" s="689" t="s">
        <v>18</v>
      </c>
      <c r="C29" s="690"/>
      <c r="D29" s="690"/>
      <c r="E29" s="690"/>
      <c r="F29" s="690"/>
      <c r="G29" s="690"/>
      <c r="H29" s="690"/>
      <c r="I29" s="690"/>
      <c r="J29" s="690"/>
      <c r="K29" s="690"/>
      <c r="L29" s="690"/>
      <c r="M29" s="691"/>
      <c r="N29" s="692" t="str">
        <f>IF(SUM(N7:N28)=0,"",SUM(N7:N28))</f>
        <v/>
      </c>
      <c r="O29" s="693"/>
      <c r="P29" s="694"/>
      <c r="Q29" s="730"/>
      <c r="R29" s="731"/>
      <c r="S29" s="732"/>
      <c r="T29" s="706" t="str">
        <f>IF(SUM(T7:V28)=0,"",SUM(T7:V28))</f>
        <v/>
      </c>
      <c r="U29" s="707"/>
      <c r="V29" s="708"/>
      <c r="W29" s="156"/>
      <c r="X29" s="416"/>
      <c r="Y29" s="416"/>
      <c r="Z29" s="416"/>
      <c r="AA29" s="416"/>
      <c r="AB29" s="416"/>
      <c r="AC29" s="416"/>
      <c r="AD29" s="416"/>
      <c r="AE29" s="416"/>
      <c r="AF29" s="416"/>
      <c r="AG29" s="416"/>
      <c r="AH29" s="416"/>
      <c r="AI29" s="416"/>
      <c r="AJ29" s="416"/>
      <c r="AK29" s="416"/>
      <c r="AL29" s="416"/>
      <c r="AM29" s="416"/>
    </row>
    <row r="30" spans="1:39" ht="13" customHeight="1">
      <c r="A30" s="156"/>
      <c r="B30" s="695" t="s">
        <v>302</v>
      </c>
      <c r="C30" s="698" t="s">
        <v>303</v>
      </c>
      <c r="D30" s="699"/>
      <c r="E30" s="699"/>
      <c r="F30" s="699"/>
      <c r="G30" s="700"/>
      <c r="H30" s="667"/>
      <c r="I30" s="668"/>
      <c r="J30" s="327" t="s">
        <v>65</v>
      </c>
      <c r="K30" s="728">
        <v>17.100000000000001</v>
      </c>
      <c r="L30" s="729"/>
      <c r="M30" s="328" t="s">
        <v>101</v>
      </c>
      <c r="N30" s="766" t="str">
        <f>IF(H30="","",H30*K30)</f>
        <v/>
      </c>
      <c r="O30" s="767"/>
      <c r="P30" s="768"/>
      <c r="Q30" s="454"/>
      <c r="R30" s="519">
        <f t="shared" ref="R30:R35" si="3">K30*Q30*44/12</f>
        <v>0</v>
      </c>
      <c r="S30" s="517" t="s">
        <v>506</v>
      </c>
      <c r="T30" s="784" t="str">
        <f t="shared" ref="T30:T37" si="4">IF(H30="","",H30*R30)</f>
        <v/>
      </c>
      <c r="U30" s="784"/>
      <c r="V30" s="785"/>
      <c r="W30" s="156"/>
      <c r="X30" s="715" t="s">
        <v>462</v>
      </c>
      <c r="Y30" s="715"/>
      <c r="Z30" s="715"/>
      <c r="AA30" s="715"/>
      <c r="AB30" s="715"/>
      <c r="AC30" s="715"/>
      <c r="AD30" s="715"/>
      <c r="AE30" s="715"/>
      <c r="AF30" s="715"/>
      <c r="AG30" s="715"/>
      <c r="AH30" s="715"/>
      <c r="AI30" s="715"/>
      <c r="AJ30" s="715"/>
      <c r="AK30" s="715"/>
      <c r="AL30" s="715"/>
      <c r="AM30" s="715"/>
    </row>
    <row r="31" spans="1:39" ht="13" customHeight="1">
      <c r="A31" s="156"/>
      <c r="B31" s="696"/>
      <c r="C31" s="684" t="s">
        <v>304</v>
      </c>
      <c r="D31" s="685"/>
      <c r="E31" s="685"/>
      <c r="F31" s="685"/>
      <c r="G31" s="763"/>
      <c r="H31" s="667"/>
      <c r="I31" s="668"/>
      <c r="J31" s="327" t="s">
        <v>65</v>
      </c>
      <c r="K31" s="728">
        <v>29.3</v>
      </c>
      <c r="L31" s="729"/>
      <c r="M31" s="328" t="s">
        <v>101</v>
      </c>
      <c r="N31" s="766" t="str">
        <f t="shared" ref="N31:N37" si="5">IF(H31="","",H31*K31)</f>
        <v/>
      </c>
      <c r="O31" s="767"/>
      <c r="P31" s="768"/>
      <c r="Q31" s="423">
        <v>2.5700000000000001E-2</v>
      </c>
      <c r="R31" s="520">
        <f t="shared" si="3"/>
        <v>2.761036666666667</v>
      </c>
      <c r="S31" s="517" t="s">
        <v>506</v>
      </c>
      <c r="T31" s="786" t="str">
        <f t="shared" si="4"/>
        <v/>
      </c>
      <c r="U31" s="787"/>
      <c r="V31" s="788"/>
      <c r="W31" s="156"/>
      <c r="X31" s="715"/>
      <c r="Y31" s="715"/>
      <c r="Z31" s="715"/>
      <c r="AA31" s="715"/>
      <c r="AB31" s="715"/>
      <c r="AC31" s="715"/>
      <c r="AD31" s="715"/>
      <c r="AE31" s="715"/>
      <c r="AF31" s="715"/>
      <c r="AG31" s="715"/>
      <c r="AH31" s="715"/>
      <c r="AI31" s="715"/>
      <c r="AJ31" s="715"/>
      <c r="AK31" s="715"/>
      <c r="AL31" s="715"/>
      <c r="AM31" s="715"/>
    </row>
    <row r="32" spans="1:39" ht="13" customHeight="1">
      <c r="A32" s="156"/>
      <c r="B32" s="696"/>
      <c r="C32" s="684" t="s">
        <v>305</v>
      </c>
      <c r="D32" s="685"/>
      <c r="E32" s="685"/>
      <c r="F32" s="685"/>
      <c r="G32" s="763"/>
      <c r="H32" s="667"/>
      <c r="I32" s="668"/>
      <c r="J32" s="327" t="s">
        <v>65</v>
      </c>
      <c r="K32" s="728">
        <v>29.3</v>
      </c>
      <c r="L32" s="729"/>
      <c r="M32" s="328" t="s">
        <v>101</v>
      </c>
      <c r="N32" s="766" t="str">
        <f t="shared" si="5"/>
        <v/>
      </c>
      <c r="O32" s="767"/>
      <c r="P32" s="768"/>
      <c r="Q32" s="423">
        <v>2.3900000000000001E-2</v>
      </c>
      <c r="R32" s="520">
        <f t="shared" si="3"/>
        <v>2.5676566666666667</v>
      </c>
      <c r="S32" s="517" t="s">
        <v>506</v>
      </c>
      <c r="T32" s="786" t="str">
        <f t="shared" si="4"/>
        <v/>
      </c>
      <c r="U32" s="787"/>
      <c r="V32" s="788"/>
      <c r="W32" s="156"/>
      <c r="X32" s="715"/>
      <c r="Y32" s="715"/>
      <c r="Z32" s="715"/>
      <c r="AA32" s="715"/>
      <c r="AB32" s="715"/>
      <c r="AC32" s="715"/>
      <c r="AD32" s="715"/>
      <c r="AE32" s="715"/>
      <c r="AF32" s="715"/>
      <c r="AG32" s="715"/>
      <c r="AH32" s="715"/>
      <c r="AI32" s="715"/>
      <c r="AJ32" s="715"/>
      <c r="AK32" s="715"/>
      <c r="AL32" s="715"/>
      <c r="AM32" s="715"/>
    </row>
    <row r="33" spans="1:42" ht="13" customHeight="1">
      <c r="A33" s="156"/>
      <c r="B33" s="696"/>
      <c r="C33" s="684" t="s">
        <v>306</v>
      </c>
      <c r="D33" s="685"/>
      <c r="E33" s="685"/>
      <c r="F33" s="685"/>
      <c r="G33" s="763"/>
      <c r="H33" s="667"/>
      <c r="I33" s="668"/>
      <c r="J33" s="327" t="s">
        <v>64</v>
      </c>
      <c r="K33" s="728">
        <v>40.200000000000003</v>
      </c>
      <c r="L33" s="729"/>
      <c r="M33" s="328" t="s">
        <v>100</v>
      </c>
      <c r="N33" s="766" t="str">
        <f>IF(H33="","",H33*K33)</f>
        <v/>
      </c>
      <c r="O33" s="767"/>
      <c r="P33" s="768"/>
      <c r="Q33" s="423">
        <v>1.7899999999999999E-2</v>
      </c>
      <c r="R33" s="329">
        <f t="shared" si="3"/>
        <v>2.6384599999999998</v>
      </c>
      <c r="S33" s="328" t="s">
        <v>502</v>
      </c>
      <c r="T33" s="786" t="str">
        <f t="shared" si="4"/>
        <v/>
      </c>
      <c r="U33" s="787"/>
      <c r="V33" s="788"/>
      <c r="W33" s="156"/>
      <c r="X33" s="715"/>
      <c r="Y33" s="715"/>
      <c r="Z33" s="715"/>
      <c r="AA33" s="715"/>
      <c r="AB33" s="715"/>
      <c r="AC33" s="715"/>
      <c r="AD33" s="715"/>
      <c r="AE33" s="715"/>
      <c r="AF33" s="715"/>
      <c r="AG33" s="715"/>
      <c r="AH33" s="715"/>
      <c r="AI33" s="715"/>
      <c r="AJ33" s="715"/>
      <c r="AK33" s="715"/>
      <c r="AL33" s="715"/>
      <c r="AM33" s="715"/>
    </row>
    <row r="34" spans="1:42" ht="13" customHeight="1">
      <c r="A34" s="156"/>
      <c r="B34" s="696"/>
      <c r="C34" s="684" t="s">
        <v>309</v>
      </c>
      <c r="D34" s="685"/>
      <c r="E34" s="685"/>
      <c r="F34" s="685"/>
      <c r="G34" s="763"/>
      <c r="H34" s="667"/>
      <c r="I34" s="668"/>
      <c r="J34" s="327" t="s">
        <v>65</v>
      </c>
      <c r="K34" s="728">
        <v>142</v>
      </c>
      <c r="L34" s="729"/>
      <c r="M34" s="328" t="s">
        <v>101</v>
      </c>
      <c r="N34" s="766" t="str">
        <f t="shared" si="5"/>
        <v/>
      </c>
      <c r="O34" s="767"/>
      <c r="P34" s="768"/>
      <c r="Q34" s="455"/>
      <c r="R34" s="520">
        <f t="shared" si="3"/>
        <v>0</v>
      </c>
      <c r="S34" s="517" t="s">
        <v>506</v>
      </c>
      <c r="T34" s="786" t="str">
        <f t="shared" si="4"/>
        <v/>
      </c>
      <c r="U34" s="787"/>
      <c r="V34" s="788"/>
      <c r="W34" s="156"/>
      <c r="X34" s="715"/>
      <c r="Y34" s="715"/>
      <c r="Z34" s="715"/>
      <c r="AA34" s="715"/>
      <c r="AB34" s="715"/>
      <c r="AC34" s="715"/>
      <c r="AD34" s="715"/>
      <c r="AE34" s="715"/>
      <c r="AF34" s="715"/>
      <c r="AG34" s="715"/>
      <c r="AH34" s="715"/>
      <c r="AI34" s="715"/>
      <c r="AJ34" s="715"/>
      <c r="AK34" s="715"/>
      <c r="AL34" s="715"/>
      <c r="AM34" s="715"/>
    </row>
    <row r="35" spans="1:42" ht="13" customHeight="1">
      <c r="A35" s="156"/>
      <c r="B35" s="696"/>
      <c r="C35" s="684" t="s">
        <v>310</v>
      </c>
      <c r="D35" s="685"/>
      <c r="E35" s="685"/>
      <c r="F35" s="685"/>
      <c r="G35" s="763"/>
      <c r="H35" s="667"/>
      <c r="I35" s="668"/>
      <c r="J35" s="327" t="s">
        <v>65</v>
      </c>
      <c r="K35" s="728">
        <v>22.5</v>
      </c>
      <c r="L35" s="729"/>
      <c r="M35" s="328" t="s">
        <v>101</v>
      </c>
      <c r="N35" s="766" t="str">
        <f t="shared" si="5"/>
        <v/>
      </c>
      <c r="O35" s="767"/>
      <c r="P35" s="768"/>
      <c r="Q35" s="455"/>
      <c r="R35" s="520">
        <f t="shared" si="3"/>
        <v>0</v>
      </c>
      <c r="S35" s="517" t="s">
        <v>506</v>
      </c>
      <c r="T35" s="786" t="str">
        <f t="shared" si="4"/>
        <v/>
      </c>
      <c r="U35" s="787"/>
      <c r="V35" s="788"/>
      <c r="W35" s="156"/>
      <c r="X35" s="715"/>
      <c r="Y35" s="715"/>
      <c r="Z35" s="715"/>
      <c r="AA35" s="715"/>
      <c r="AB35" s="715"/>
      <c r="AC35" s="715"/>
      <c r="AD35" s="715"/>
      <c r="AE35" s="715"/>
      <c r="AF35" s="715"/>
      <c r="AG35" s="715"/>
      <c r="AH35" s="715"/>
      <c r="AI35" s="715"/>
      <c r="AJ35" s="715"/>
      <c r="AK35" s="715"/>
      <c r="AL35" s="715"/>
      <c r="AM35" s="715"/>
    </row>
    <row r="36" spans="1:42" ht="13" customHeight="1">
      <c r="A36" s="156"/>
      <c r="B36" s="696"/>
      <c r="C36" s="789" t="s">
        <v>248</v>
      </c>
      <c r="D36" s="790"/>
      <c r="E36" s="791"/>
      <c r="F36" s="792"/>
      <c r="G36" s="793"/>
      <c r="H36" s="667"/>
      <c r="I36" s="668"/>
      <c r="J36" s="330"/>
      <c r="K36" s="778"/>
      <c r="L36" s="779"/>
      <c r="M36" s="515" t="str">
        <f>IF(J36="","","GJ/"&amp;J36)</f>
        <v/>
      </c>
      <c r="N36" s="766" t="str">
        <f t="shared" si="5"/>
        <v/>
      </c>
      <c r="O36" s="767"/>
      <c r="P36" s="768"/>
      <c r="Q36" s="424"/>
      <c r="R36" s="440" t="str">
        <f>IF(H36="","",K36*Q36*44/12)</f>
        <v/>
      </c>
      <c r="S36" s="515" t="str">
        <f>IF(J36="","",CONCATENATE("t-CO2/",J36))</f>
        <v/>
      </c>
      <c r="T36" s="786" t="str">
        <f t="shared" si="4"/>
        <v/>
      </c>
      <c r="U36" s="787"/>
      <c r="V36" s="788"/>
      <c r="W36" s="156"/>
      <c r="X36" s="715"/>
      <c r="Y36" s="715"/>
      <c r="Z36" s="715"/>
      <c r="AA36" s="715"/>
      <c r="AB36" s="715"/>
      <c r="AC36" s="715"/>
      <c r="AD36" s="715"/>
      <c r="AE36" s="715"/>
      <c r="AF36" s="715"/>
      <c r="AG36" s="715"/>
      <c r="AH36" s="715"/>
      <c r="AI36" s="715"/>
      <c r="AJ36" s="715"/>
      <c r="AK36" s="715"/>
      <c r="AL36" s="715"/>
      <c r="AM36" s="715"/>
    </row>
    <row r="37" spans="1:42" ht="13" customHeight="1">
      <c r="A37" s="156"/>
      <c r="B37" s="697"/>
      <c r="C37" s="801" t="s">
        <v>248</v>
      </c>
      <c r="D37" s="802"/>
      <c r="E37" s="803"/>
      <c r="F37" s="803"/>
      <c r="G37" s="804"/>
      <c r="H37" s="805"/>
      <c r="I37" s="806"/>
      <c r="J37" s="330"/>
      <c r="K37" s="807"/>
      <c r="L37" s="808"/>
      <c r="M37" s="515" t="str">
        <f>IF(J37="","","GJ/"&amp;J37)</f>
        <v/>
      </c>
      <c r="N37" s="766" t="str">
        <f t="shared" si="5"/>
        <v/>
      </c>
      <c r="O37" s="767"/>
      <c r="P37" s="768"/>
      <c r="Q37" s="425"/>
      <c r="R37" s="441" t="str">
        <f>IF(H37="","",K37*Q37*44/12)</f>
        <v/>
      </c>
      <c r="S37" s="515" t="str">
        <f>IF(J37="","",CONCATENATE("t-CO2/",J37))</f>
        <v/>
      </c>
      <c r="T37" s="786" t="str">
        <f t="shared" si="4"/>
        <v/>
      </c>
      <c r="U37" s="787"/>
      <c r="V37" s="788"/>
      <c r="W37" s="156"/>
      <c r="X37" s="715"/>
      <c r="Y37" s="715"/>
      <c r="Z37" s="715"/>
      <c r="AA37" s="715"/>
      <c r="AB37" s="715"/>
      <c r="AC37" s="715"/>
      <c r="AD37" s="715"/>
      <c r="AE37" s="715"/>
      <c r="AF37" s="715"/>
      <c r="AG37" s="715"/>
      <c r="AH37" s="715"/>
      <c r="AI37" s="715"/>
      <c r="AJ37" s="715"/>
      <c r="AK37" s="715"/>
      <c r="AL37" s="715"/>
      <c r="AM37" s="715"/>
    </row>
    <row r="38" spans="1:42" ht="13" customHeight="1">
      <c r="A38" s="156"/>
      <c r="B38" s="689" t="s">
        <v>18</v>
      </c>
      <c r="C38" s="690"/>
      <c r="D38" s="690"/>
      <c r="E38" s="690"/>
      <c r="F38" s="690"/>
      <c r="G38" s="690"/>
      <c r="H38" s="690"/>
      <c r="I38" s="690"/>
      <c r="J38" s="690"/>
      <c r="K38" s="690"/>
      <c r="L38" s="690"/>
      <c r="M38" s="691"/>
      <c r="N38" s="692" t="str">
        <f>IF(SUM(N30:P37)=0,"",SUM(N30:P37))</f>
        <v/>
      </c>
      <c r="O38" s="693"/>
      <c r="P38" s="694"/>
      <c r="Q38" s="730"/>
      <c r="R38" s="731"/>
      <c r="S38" s="732"/>
      <c r="T38" s="706" t="str">
        <f>IF(SUM(T30:V37)=0,"",SUM(T30:V37))</f>
        <v/>
      </c>
      <c r="U38" s="707"/>
      <c r="V38" s="708"/>
      <c r="W38" s="156"/>
      <c r="X38" s="156"/>
      <c r="Y38" s="156"/>
      <c r="Z38" s="156"/>
      <c r="AA38" s="156"/>
      <c r="AB38" s="156"/>
      <c r="AC38" s="156"/>
      <c r="AD38" s="156"/>
      <c r="AE38" s="156"/>
      <c r="AF38" s="156"/>
      <c r="AG38" s="156"/>
      <c r="AH38" s="156"/>
      <c r="AI38" s="156"/>
      <c r="AJ38" s="156"/>
      <c r="AK38" s="156"/>
      <c r="AL38" s="156"/>
      <c r="AM38" s="156"/>
    </row>
    <row r="39" spans="1:42" ht="9" customHeight="1">
      <c r="A39" s="156"/>
      <c r="B39" s="331"/>
      <c r="C39" s="332"/>
      <c r="D39" s="332"/>
      <c r="E39" s="332"/>
      <c r="F39" s="333"/>
      <c r="G39" s="332"/>
      <c r="H39" s="332"/>
      <c r="I39" s="332"/>
      <c r="J39" s="332"/>
      <c r="K39" s="332"/>
      <c r="L39" s="332"/>
      <c r="M39" s="332"/>
      <c r="N39" s="334"/>
      <c r="O39" s="334"/>
      <c r="P39" s="334"/>
      <c r="Q39" s="335"/>
      <c r="R39" s="335"/>
      <c r="S39" s="335"/>
      <c r="T39" s="320"/>
      <c r="U39" s="320"/>
      <c r="V39" s="321"/>
      <c r="W39" s="156"/>
      <c r="X39" s="156"/>
      <c r="Y39" s="156"/>
      <c r="Z39" s="156"/>
      <c r="AA39" s="156"/>
      <c r="AB39" s="156"/>
      <c r="AC39" s="156"/>
      <c r="AD39" s="156"/>
      <c r="AE39" s="156"/>
      <c r="AF39" s="156"/>
      <c r="AG39" s="156"/>
      <c r="AH39" s="156"/>
      <c r="AI39" s="156"/>
      <c r="AJ39" s="156"/>
      <c r="AK39" s="156"/>
      <c r="AL39" s="156"/>
      <c r="AM39" s="156"/>
    </row>
    <row r="40" spans="1:42" ht="13" customHeight="1">
      <c r="A40" s="156"/>
      <c r="B40" s="809" t="s">
        <v>311</v>
      </c>
      <c r="C40" s="810"/>
      <c r="D40" s="810"/>
      <c r="E40" s="810"/>
      <c r="F40" s="810"/>
      <c r="G40" s="811"/>
      <c r="H40" s="823" t="s">
        <v>9</v>
      </c>
      <c r="I40" s="795"/>
      <c r="J40" s="824"/>
      <c r="K40" s="825" t="s">
        <v>94</v>
      </c>
      <c r="L40" s="826"/>
      <c r="M40" s="827"/>
      <c r="N40" s="794" t="s">
        <v>95</v>
      </c>
      <c r="O40" s="795"/>
      <c r="P40" s="796"/>
      <c r="Q40" s="797" t="s">
        <v>510</v>
      </c>
      <c r="R40" s="798"/>
      <c r="S40" s="798"/>
      <c r="T40" s="799" t="s">
        <v>287</v>
      </c>
      <c r="U40" s="799"/>
      <c r="V40" s="800"/>
      <c r="W40" s="156"/>
      <c r="X40" s="156"/>
      <c r="Y40" s="156"/>
      <c r="Z40" s="156"/>
      <c r="AA40" s="156"/>
      <c r="AB40" s="156"/>
      <c r="AC40" s="156"/>
      <c r="AD40" s="156"/>
      <c r="AE40" s="156"/>
      <c r="AF40" s="156"/>
      <c r="AG40" s="156"/>
      <c r="AH40" s="156"/>
      <c r="AI40" s="156"/>
      <c r="AJ40" s="156"/>
      <c r="AK40" s="156"/>
      <c r="AL40" s="156"/>
      <c r="AM40" s="156"/>
    </row>
    <row r="41" spans="1:42" ht="13" customHeight="1">
      <c r="A41" s="156"/>
      <c r="B41" s="812"/>
      <c r="C41" s="813"/>
      <c r="D41" s="813"/>
      <c r="E41" s="813"/>
      <c r="F41" s="813"/>
      <c r="G41" s="814"/>
      <c r="H41" s="828" t="s">
        <v>96</v>
      </c>
      <c r="I41" s="828"/>
      <c r="J41" s="829"/>
      <c r="K41" s="830" t="s">
        <v>240</v>
      </c>
      <c r="L41" s="828"/>
      <c r="M41" s="831"/>
      <c r="N41" s="832" t="s">
        <v>241</v>
      </c>
      <c r="O41" s="828"/>
      <c r="P41" s="829"/>
      <c r="Q41" s="833" t="s">
        <v>242</v>
      </c>
      <c r="R41" s="834"/>
      <c r="S41" s="834"/>
      <c r="T41" s="815" t="s">
        <v>312</v>
      </c>
      <c r="U41" s="815"/>
      <c r="V41" s="816"/>
      <c r="W41" s="156"/>
      <c r="X41" s="156"/>
      <c r="Y41" s="156"/>
      <c r="Z41" s="156"/>
      <c r="AA41" s="156"/>
      <c r="AB41" s="156"/>
      <c r="AC41" s="156"/>
      <c r="AD41" s="156"/>
      <c r="AE41" s="156"/>
      <c r="AF41" s="156"/>
      <c r="AG41" s="156"/>
      <c r="AH41" s="156"/>
      <c r="AI41" s="156"/>
      <c r="AJ41" s="156"/>
      <c r="AK41" s="156"/>
      <c r="AL41" s="156"/>
      <c r="AM41" s="156"/>
    </row>
    <row r="42" spans="1:42" ht="12.75" customHeight="1">
      <c r="A42" s="156"/>
      <c r="B42" s="1002" t="s">
        <v>459</v>
      </c>
      <c r="C42" s="1005" t="s">
        <v>456</v>
      </c>
      <c r="D42" s="1006"/>
      <c r="E42" s="1007" t="s">
        <v>457</v>
      </c>
      <c r="F42" s="1007"/>
      <c r="G42" s="526" t="s">
        <v>461</v>
      </c>
      <c r="H42" s="817" t="s">
        <v>97</v>
      </c>
      <c r="I42" s="818"/>
      <c r="J42" s="336" t="s">
        <v>98</v>
      </c>
      <c r="K42" s="337"/>
      <c r="L42" s="338"/>
      <c r="M42" s="339" t="s">
        <v>98</v>
      </c>
      <c r="N42" s="819" t="s">
        <v>62</v>
      </c>
      <c r="O42" s="817"/>
      <c r="P42" s="820"/>
      <c r="Q42" s="340"/>
      <c r="R42" s="341"/>
      <c r="S42" s="339" t="s">
        <v>98</v>
      </c>
      <c r="T42" s="821" t="s">
        <v>500</v>
      </c>
      <c r="U42" s="821"/>
      <c r="V42" s="822"/>
      <c r="W42" s="156"/>
      <c r="X42" s="416"/>
      <c r="Y42" s="416"/>
      <c r="Z42" s="416"/>
      <c r="AA42" s="416"/>
      <c r="AB42" s="416"/>
      <c r="AC42" s="416"/>
      <c r="AD42" s="416"/>
      <c r="AE42" s="416"/>
      <c r="AF42" s="416"/>
      <c r="AG42" s="416"/>
      <c r="AH42" s="416"/>
      <c r="AI42" s="416"/>
      <c r="AJ42" s="416"/>
      <c r="AK42" s="416"/>
      <c r="AL42" s="416"/>
      <c r="AM42" s="416"/>
      <c r="AO42" s="433" t="s">
        <v>408</v>
      </c>
      <c r="AP42" s="433" t="s">
        <v>409</v>
      </c>
    </row>
    <row r="43" spans="1:42" ht="13" customHeight="1">
      <c r="A43" s="156"/>
      <c r="B43" s="1003"/>
      <c r="C43" s="669" t="s">
        <v>450</v>
      </c>
      <c r="D43" s="670"/>
      <c r="E43" s="671" t="s">
        <v>455</v>
      </c>
      <c r="F43" s="670"/>
      <c r="G43" s="463">
        <v>18</v>
      </c>
      <c r="H43" s="839"/>
      <c r="I43" s="840"/>
      <c r="J43" s="342" t="s">
        <v>19</v>
      </c>
      <c r="K43" s="676">
        <v>8.64</v>
      </c>
      <c r="L43" s="677"/>
      <c r="M43" s="343" t="s">
        <v>102</v>
      </c>
      <c r="N43" s="678" t="str">
        <f>IF(H43="","",H43*K43)</f>
        <v/>
      </c>
      <c r="O43" s="679"/>
      <c r="P43" s="680"/>
      <c r="Q43" s="681">
        <v>0.41099999999999998</v>
      </c>
      <c r="R43" s="682"/>
      <c r="S43" s="521" t="s">
        <v>504</v>
      </c>
      <c r="T43" s="709" t="str">
        <f>IF(H43="","",H43*Q43)</f>
        <v/>
      </c>
      <c r="U43" s="710"/>
      <c r="V43" s="711"/>
      <c r="W43" s="156"/>
      <c r="X43" s="416"/>
      <c r="Y43" s="416"/>
      <c r="Z43" s="416"/>
      <c r="AA43" s="416"/>
      <c r="AB43" s="416"/>
      <c r="AC43" s="416"/>
      <c r="AD43" s="416"/>
      <c r="AE43" s="416"/>
      <c r="AF43" s="416"/>
      <c r="AG43" s="416"/>
      <c r="AH43" s="416"/>
      <c r="AI43" s="416"/>
      <c r="AJ43" s="416"/>
      <c r="AK43" s="416"/>
      <c r="AL43" s="416"/>
      <c r="AM43" s="416"/>
      <c r="AO43" s="433">
        <f>H43*K43</f>
        <v>0</v>
      </c>
      <c r="AP43" s="433">
        <f>IF(G43="","",H43*8.64*(G43/100)+H43*(1-(G43/100))*8.64*0.13)</f>
        <v>0</v>
      </c>
    </row>
    <row r="44" spans="1:42" ht="13" customHeight="1">
      <c r="A44" s="156"/>
      <c r="B44" s="1003"/>
      <c r="C44" s="660"/>
      <c r="D44" s="661"/>
      <c r="E44" s="658" t="s">
        <v>512</v>
      </c>
      <c r="F44" s="659"/>
      <c r="G44" s="464">
        <v>100</v>
      </c>
      <c r="H44" s="667"/>
      <c r="I44" s="668"/>
      <c r="J44" s="327" t="s">
        <v>19</v>
      </c>
      <c r="K44" s="835">
        <v>8.64</v>
      </c>
      <c r="L44" s="836"/>
      <c r="M44" s="344" t="s">
        <v>102</v>
      </c>
      <c r="N44" s="766" t="str">
        <f>IF(H44="","",H44*K44)</f>
        <v/>
      </c>
      <c r="O44" s="767"/>
      <c r="P44" s="768"/>
      <c r="Q44" s="664">
        <v>0</v>
      </c>
      <c r="R44" s="665"/>
      <c r="S44" s="344" t="s">
        <v>504</v>
      </c>
      <c r="T44" s="712" t="str">
        <f>IF(H44="","",H44*Q44)</f>
        <v/>
      </c>
      <c r="U44" s="713"/>
      <c r="V44" s="714"/>
      <c r="W44" s="156"/>
      <c r="X44" s="657"/>
      <c r="Y44" s="657"/>
      <c r="Z44" s="657"/>
      <c r="AA44" s="657"/>
      <c r="AB44" s="657"/>
      <c r="AC44" s="657"/>
      <c r="AD44" s="657"/>
      <c r="AE44" s="657"/>
      <c r="AF44" s="657"/>
      <c r="AG44" s="657"/>
      <c r="AH44" s="657"/>
      <c r="AI44" s="657"/>
      <c r="AJ44" s="657"/>
      <c r="AK44" s="657"/>
      <c r="AL44" s="657"/>
      <c r="AM44" s="657"/>
      <c r="AO44" s="433">
        <f>H44*K44</f>
        <v>0</v>
      </c>
      <c r="AP44" s="433">
        <f>IF(G44="","",H44*8.64*(G44/100)+H44*(1-(G44/100))*8.64*0.13)</f>
        <v>0</v>
      </c>
    </row>
    <row r="45" spans="1:42" ht="13" customHeight="1">
      <c r="A45" s="156"/>
      <c r="B45" s="1003"/>
      <c r="C45" s="660"/>
      <c r="D45" s="661"/>
      <c r="E45" s="662"/>
      <c r="F45" s="663"/>
      <c r="G45" s="465"/>
      <c r="H45" s="667"/>
      <c r="I45" s="668"/>
      <c r="J45" s="327" t="s">
        <v>19</v>
      </c>
      <c r="K45" s="835">
        <v>8.64</v>
      </c>
      <c r="L45" s="836"/>
      <c r="M45" s="344" t="s">
        <v>102</v>
      </c>
      <c r="N45" s="766" t="str">
        <f>IF(H45="","",H45*K45)</f>
        <v/>
      </c>
      <c r="O45" s="767"/>
      <c r="P45" s="768"/>
      <c r="Q45" s="837"/>
      <c r="R45" s="838"/>
      <c r="S45" s="344" t="s">
        <v>504</v>
      </c>
      <c r="T45" s="712" t="str">
        <f>IF(H45="","",H45*Q45)</f>
        <v/>
      </c>
      <c r="U45" s="713"/>
      <c r="V45" s="714"/>
      <c r="W45" s="156"/>
      <c r="X45" s="657"/>
      <c r="Y45" s="657"/>
      <c r="Z45" s="657"/>
      <c r="AA45" s="657"/>
      <c r="AB45" s="657"/>
      <c r="AC45" s="657"/>
      <c r="AD45" s="657"/>
      <c r="AE45" s="657"/>
      <c r="AF45" s="657"/>
      <c r="AG45" s="657"/>
      <c r="AH45" s="657"/>
      <c r="AI45" s="657"/>
      <c r="AJ45" s="657"/>
      <c r="AK45" s="657"/>
      <c r="AL45" s="657"/>
      <c r="AM45" s="657"/>
      <c r="AO45" s="433">
        <f>H45*K45</f>
        <v>0</v>
      </c>
      <c r="AP45" s="433" t="str">
        <f>IF(G45="","",H45*8.64*(G45/100)+H45*(1-(G45/100))*8.64*0.13)</f>
        <v/>
      </c>
    </row>
    <row r="46" spans="1:42" ht="13" customHeight="1">
      <c r="A46" s="156"/>
      <c r="B46" s="1003"/>
      <c r="C46" s="660"/>
      <c r="D46" s="661"/>
      <c r="E46" s="662"/>
      <c r="F46" s="663"/>
      <c r="G46" s="465"/>
      <c r="H46" s="667"/>
      <c r="I46" s="668"/>
      <c r="J46" s="327" t="s">
        <v>19</v>
      </c>
      <c r="K46" s="835">
        <v>8.64</v>
      </c>
      <c r="L46" s="836"/>
      <c r="M46" s="344" t="s">
        <v>102</v>
      </c>
      <c r="N46" s="766" t="str">
        <f t="shared" ref="N46:N52" si="6">IF(H46="","",H46*K46)</f>
        <v/>
      </c>
      <c r="O46" s="767"/>
      <c r="P46" s="768"/>
      <c r="Q46" s="837"/>
      <c r="R46" s="838"/>
      <c r="S46" s="344" t="s">
        <v>504</v>
      </c>
      <c r="T46" s="712" t="str">
        <f>IF(H46="","",H46*Q46)</f>
        <v/>
      </c>
      <c r="U46" s="713"/>
      <c r="V46" s="714"/>
      <c r="W46" s="156"/>
      <c r="X46" s="657"/>
      <c r="Y46" s="657"/>
      <c r="Z46" s="657"/>
      <c r="AA46" s="657"/>
      <c r="AB46" s="657"/>
      <c r="AC46" s="657"/>
      <c r="AD46" s="657"/>
      <c r="AE46" s="657"/>
      <c r="AF46" s="657"/>
      <c r="AG46" s="657"/>
      <c r="AH46" s="657"/>
      <c r="AI46" s="657"/>
      <c r="AJ46" s="657"/>
      <c r="AK46" s="657"/>
      <c r="AL46" s="657"/>
      <c r="AM46" s="657"/>
      <c r="AO46" s="433">
        <f>H46*K46</f>
        <v>0</v>
      </c>
      <c r="AP46" s="433" t="str">
        <f>IF(G46="","",H46*8.64*(G46/100)+H46*(1-(G46/100))*8.64*0.13)</f>
        <v/>
      </c>
    </row>
    <row r="47" spans="1:42" ht="13" customHeight="1">
      <c r="A47" s="156"/>
      <c r="B47" s="1003"/>
      <c r="C47" s="684" t="s">
        <v>451</v>
      </c>
      <c r="D47" s="685"/>
      <c r="E47" s="685"/>
      <c r="F47" s="884"/>
      <c r="G47" s="464">
        <v>100</v>
      </c>
      <c r="H47" s="667"/>
      <c r="I47" s="668"/>
      <c r="J47" s="327" t="s">
        <v>19</v>
      </c>
      <c r="K47" s="835">
        <v>3.6</v>
      </c>
      <c r="L47" s="836"/>
      <c r="M47" s="344" t="s">
        <v>102</v>
      </c>
      <c r="N47" s="766" t="str">
        <f>IF(H47="","",H47*K47)</f>
        <v/>
      </c>
      <c r="O47" s="767"/>
      <c r="P47" s="768"/>
      <c r="Q47" s="841">
        <v>0</v>
      </c>
      <c r="R47" s="842"/>
      <c r="S47" s="344" t="s">
        <v>504</v>
      </c>
      <c r="T47" s="712" t="str">
        <f t="shared" ref="T47:T58" si="7">IF(H47="","",H47*Q47)</f>
        <v/>
      </c>
      <c r="U47" s="713"/>
      <c r="V47" s="714"/>
      <c r="W47" s="156"/>
      <c r="X47" s="416"/>
      <c r="Y47" s="416"/>
      <c r="Z47" s="416"/>
      <c r="AA47" s="416"/>
      <c r="AB47" s="416"/>
      <c r="AC47" s="416"/>
      <c r="AD47" s="416"/>
      <c r="AE47" s="416"/>
      <c r="AF47" s="416"/>
      <c r="AG47" s="416"/>
      <c r="AH47" s="416"/>
      <c r="AI47" s="416"/>
      <c r="AJ47" s="416"/>
      <c r="AK47" s="416"/>
      <c r="AL47" s="416"/>
      <c r="AM47" s="416"/>
      <c r="AO47" s="433">
        <f>H47*8.64</f>
        <v>0</v>
      </c>
      <c r="AP47" s="433">
        <f>H47*8.64</f>
        <v>0</v>
      </c>
    </row>
    <row r="48" spans="1:42" ht="13" customHeight="1">
      <c r="A48" s="156"/>
      <c r="B48" s="1003"/>
      <c r="C48" s="684" t="s">
        <v>452</v>
      </c>
      <c r="D48" s="685"/>
      <c r="E48" s="685"/>
      <c r="F48" s="685"/>
      <c r="G48" s="464">
        <v>100</v>
      </c>
      <c r="H48" s="667"/>
      <c r="I48" s="668"/>
      <c r="J48" s="327" t="s">
        <v>19</v>
      </c>
      <c r="K48" s="843">
        <v>3.6</v>
      </c>
      <c r="L48" s="844"/>
      <c r="M48" s="344" t="s">
        <v>102</v>
      </c>
      <c r="N48" s="766" t="str">
        <f t="shared" si="6"/>
        <v/>
      </c>
      <c r="O48" s="767"/>
      <c r="P48" s="768"/>
      <c r="Q48" s="664">
        <v>0</v>
      </c>
      <c r="R48" s="665"/>
      <c r="S48" s="344" t="s">
        <v>504</v>
      </c>
      <c r="T48" s="712" t="str">
        <f t="shared" si="7"/>
        <v/>
      </c>
      <c r="U48" s="713"/>
      <c r="V48" s="714"/>
      <c r="W48" s="156"/>
      <c r="X48" s="156"/>
      <c r="Y48" s="416"/>
      <c r="Z48" s="416"/>
      <c r="AA48" s="416"/>
      <c r="AB48" s="416"/>
      <c r="AC48" s="416"/>
      <c r="AD48" s="416"/>
      <c r="AE48" s="416"/>
      <c r="AF48" s="416"/>
      <c r="AG48" s="416"/>
      <c r="AH48" s="416"/>
      <c r="AI48" s="416"/>
      <c r="AJ48" s="416"/>
      <c r="AK48" s="416"/>
      <c r="AL48" s="416"/>
      <c r="AM48" s="416"/>
      <c r="AO48" s="433">
        <f>H48*8.64*1.2</f>
        <v>0</v>
      </c>
      <c r="AP48" s="433">
        <f>H48*8.64*1.2</f>
        <v>0</v>
      </c>
    </row>
    <row r="49" spans="1:42" ht="13" customHeight="1">
      <c r="A49" s="156"/>
      <c r="B49" s="1003"/>
      <c r="C49" s="684" t="s">
        <v>313</v>
      </c>
      <c r="D49" s="685"/>
      <c r="E49" s="685"/>
      <c r="F49" s="685"/>
      <c r="G49" s="464">
        <v>100</v>
      </c>
      <c r="H49" s="667"/>
      <c r="I49" s="668"/>
      <c r="J49" s="327" t="s">
        <v>19</v>
      </c>
      <c r="K49" s="835">
        <v>3.6</v>
      </c>
      <c r="L49" s="836"/>
      <c r="M49" s="344" t="s">
        <v>102</v>
      </c>
      <c r="N49" s="766" t="str">
        <f t="shared" si="6"/>
        <v/>
      </c>
      <c r="O49" s="767"/>
      <c r="P49" s="768"/>
      <c r="Q49" s="664">
        <v>0</v>
      </c>
      <c r="R49" s="665"/>
      <c r="S49" s="344" t="s">
        <v>504</v>
      </c>
      <c r="T49" s="712" t="str">
        <f t="shared" si="7"/>
        <v/>
      </c>
      <c r="U49" s="713"/>
      <c r="V49" s="714"/>
      <c r="W49" s="156"/>
      <c r="X49" s="416"/>
      <c r="Y49" s="416"/>
      <c r="Z49" s="416"/>
      <c r="AA49" s="416"/>
      <c r="AB49" s="416"/>
      <c r="AC49" s="416"/>
      <c r="AD49" s="416"/>
      <c r="AE49" s="416"/>
      <c r="AF49" s="416"/>
      <c r="AG49" s="416"/>
      <c r="AH49" s="416"/>
      <c r="AI49" s="416"/>
      <c r="AJ49" s="416"/>
      <c r="AK49" s="416"/>
      <c r="AL49" s="416"/>
      <c r="AM49" s="416"/>
      <c r="AO49" s="433">
        <f>H49*8.64</f>
        <v>0</v>
      </c>
      <c r="AP49" s="433">
        <f>H49*8.64</f>
        <v>0</v>
      </c>
    </row>
    <row r="50" spans="1:42" ht="13" customHeight="1">
      <c r="A50" s="156"/>
      <c r="B50" s="1003"/>
      <c r="C50" s="684" t="s">
        <v>314</v>
      </c>
      <c r="D50" s="685"/>
      <c r="E50" s="685"/>
      <c r="F50" s="685"/>
      <c r="G50" s="464">
        <v>0</v>
      </c>
      <c r="H50" s="667"/>
      <c r="I50" s="668"/>
      <c r="J50" s="327" t="s">
        <v>19</v>
      </c>
      <c r="K50" s="843">
        <v>8.64</v>
      </c>
      <c r="L50" s="844"/>
      <c r="M50" s="344" t="s">
        <v>102</v>
      </c>
      <c r="N50" s="766" t="str">
        <f t="shared" si="6"/>
        <v/>
      </c>
      <c r="O50" s="767"/>
      <c r="P50" s="768"/>
      <c r="Q50" s="837"/>
      <c r="R50" s="838"/>
      <c r="S50" s="344" t="s">
        <v>504</v>
      </c>
      <c r="T50" s="712" t="str">
        <f t="shared" si="7"/>
        <v/>
      </c>
      <c r="U50" s="713"/>
      <c r="V50" s="714"/>
      <c r="W50" s="156"/>
      <c r="X50" s="416"/>
      <c r="Y50" s="416"/>
      <c r="Z50" s="416"/>
      <c r="AA50" s="416"/>
      <c r="AB50" s="416"/>
      <c r="AC50" s="416"/>
      <c r="AD50" s="416"/>
      <c r="AE50" s="416"/>
      <c r="AF50" s="416"/>
      <c r="AG50" s="416"/>
      <c r="AH50" s="416"/>
      <c r="AI50" s="416"/>
      <c r="AJ50" s="416"/>
      <c r="AK50" s="416"/>
      <c r="AL50" s="416"/>
      <c r="AM50" s="416"/>
      <c r="AO50" s="433">
        <f>H50*8.64</f>
        <v>0</v>
      </c>
      <c r="AP50" s="433">
        <v>0</v>
      </c>
    </row>
    <row r="51" spans="1:42" ht="13" customHeight="1">
      <c r="A51" s="156"/>
      <c r="B51" s="1004"/>
      <c r="C51" s="1011" t="s">
        <v>315</v>
      </c>
      <c r="D51" s="1012"/>
      <c r="E51" s="1012"/>
      <c r="F51" s="1012"/>
      <c r="G51" s="466">
        <v>100</v>
      </c>
      <c r="H51" s="667"/>
      <c r="I51" s="668"/>
      <c r="J51" s="327" t="s">
        <v>19</v>
      </c>
      <c r="K51" s="835">
        <v>8.64</v>
      </c>
      <c r="L51" s="836"/>
      <c r="M51" s="344" t="s">
        <v>102</v>
      </c>
      <c r="N51" s="766" t="str">
        <f t="shared" si="6"/>
        <v/>
      </c>
      <c r="O51" s="767"/>
      <c r="P51" s="768"/>
      <c r="Q51" s="664">
        <v>0</v>
      </c>
      <c r="R51" s="665"/>
      <c r="S51" s="344" t="s">
        <v>504</v>
      </c>
      <c r="T51" s="712" t="str">
        <f t="shared" si="7"/>
        <v/>
      </c>
      <c r="U51" s="713"/>
      <c r="V51" s="714"/>
      <c r="W51" s="156"/>
      <c r="X51" s="416"/>
      <c r="Y51" s="416"/>
      <c r="Z51" s="416"/>
      <c r="AA51" s="416"/>
      <c r="AB51" s="416"/>
      <c r="AC51" s="416"/>
      <c r="AD51" s="416"/>
      <c r="AE51" s="416"/>
      <c r="AF51" s="416"/>
      <c r="AG51" s="416"/>
      <c r="AH51" s="416"/>
      <c r="AI51" s="416"/>
      <c r="AJ51" s="416"/>
      <c r="AK51" s="416"/>
      <c r="AL51" s="416"/>
      <c r="AM51" s="416"/>
      <c r="AO51" s="433">
        <f>H51*8.64</f>
        <v>0</v>
      </c>
      <c r="AP51" s="433">
        <f>H51*8.64</f>
        <v>0</v>
      </c>
    </row>
    <row r="52" spans="1:42" ht="13" customHeight="1" thickBot="1">
      <c r="A52" s="156"/>
      <c r="B52" s="672" t="s">
        <v>316</v>
      </c>
      <c r="C52" s="673"/>
      <c r="D52" s="674"/>
      <c r="E52" s="674"/>
      <c r="F52" s="675"/>
      <c r="G52" s="462">
        <v>100</v>
      </c>
      <c r="H52" s="805"/>
      <c r="I52" s="806"/>
      <c r="J52" s="327" t="s">
        <v>19</v>
      </c>
      <c r="K52" s="863">
        <v>3.6</v>
      </c>
      <c r="L52" s="864"/>
      <c r="M52" s="345" t="s">
        <v>102</v>
      </c>
      <c r="N52" s="766" t="str">
        <f t="shared" si="6"/>
        <v/>
      </c>
      <c r="O52" s="767"/>
      <c r="P52" s="768"/>
      <c r="Q52" s="845">
        <v>0</v>
      </c>
      <c r="R52" s="846"/>
      <c r="S52" s="522" t="s">
        <v>504</v>
      </c>
      <c r="T52" s="712" t="str">
        <f t="shared" si="7"/>
        <v/>
      </c>
      <c r="U52" s="713"/>
      <c r="V52" s="714"/>
      <c r="W52" s="156"/>
      <c r="X52" s="416"/>
      <c r="Y52" s="416"/>
      <c r="Z52" s="416"/>
      <c r="AA52" s="416"/>
      <c r="AB52" s="416"/>
      <c r="AC52" s="416"/>
      <c r="AD52" s="416"/>
      <c r="AE52" s="416"/>
      <c r="AF52" s="416"/>
      <c r="AG52" s="416"/>
      <c r="AH52" s="416"/>
      <c r="AI52" s="416"/>
      <c r="AJ52" s="416"/>
      <c r="AK52" s="416"/>
      <c r="AL52" s="416"/>
      <c r="AM52" s="416"/>
      <c r="AO52" s="436">
        <f>H52*8.64*1.2</f>
        <v>0</v>
      </c>
      <c r="AP52" s="436">
        <f>H52*8.64*1.2</f>
        <v>0</v>
      </c>
    </row>
    <row r="53" spans="1:42" ht="13" customHeight="1" thickTop="1">
      <c r="A53" s="156"/>
      <c r="B53" s="867" t="s">
        <v>18</v>
      </c>
      <c r="C53" s="867"/>
      <c r="D53" s="867"/>
      <c r="E53" s="867"/>
      <c r="F53" s="867"/>
      <c r="G53" s="867"/>
      <c r="H53" s="867"/>
      <c r="I53" s="867"/>
      <c r="J53" s="867"/>
      <c r="K53" s="867"/>
      <c r="L53" s="867"/>
      <c r="M53" s="867"/>
      <c r="N53" s="852" t="str">
        <f>IF(SUM(N43:N52)=0,"",SUM(N43:N52))</f>
        <v/>
      </c>
      <c r="O53" s="853"/>
      <c r="P53" s="854"/>
      <c r="Q53" s="730"/>
      <c r="R53" s="731"/>
      <c r="S53" s="732"/>
      <c r="T53" s="855" t="str">
        <f>IF(SUM(T43:T52)=0,"",SUM(T43:T52))</f>
        <v/>
      </c>
      <c r="U53" s="856"/>
      <c r="V53" s="857"/>
      <c r="W53" s="156"/>
      <c r="X53" s="156"/>
      <c r="Y53" s="156"/>
      <c r="Z53" s="156"/>
      <c r="AA53" s="156"/>
      <c r="AB53" s="156"/>
      <c r="AC53" s="156"/>
      <c r="AD53" s="156"/>
      <c r="AE53" s="156"/>
      <c r="AF53" s="156"/>
      <c r="AG53" s="156"/>
      <c r="AH53" s="156"/>
      <c r="AI53" s="156"/>
      <c r="AJ53" s="156"/>
      <c r="AK53" s="156"/>
      <c r="AL53" s="156"/>
      <c r="AM53" s="156"/>
      <c r="AO53" s="435">
        <f>SUM(AO43:AO52)</f>
        <v>0</v>
      </c>
      <c r="AP53" s="435">
        <f>SUM(AP43:AP52)</f>
        <v>0</v>
      </c>
    </row>
    <row r="54" spans="1:42" ht="13" customHeight="1">
      <c r="A54" s="156"/>
      <c r="B54" s="695" t="s">
        <v>460</v>
      </c>
      <c r="C54" s="698" t="s">
        <v>317</v>
      </c>
      <c r="D54" s="1008"/>
      <c r="E54" s="875"/>
      <c r="F54" s="875"/>
      <c r="G54" s="876"/>
      <c r="H54" s="839"/>
      <c r="I54" s="840"/>
      <c r="J54" s="342" t="s">
        <v>62</v>
      </c>
      <c r="K54" s="865">
        <v>1.17</v>
      </c>
      <c r="L54" s="866"/>
      <c r="M54" s="343" t="s">
        <v>103</v>
      </c>
      <c r="N54" s="678" t="str">
        <f>IF(H54="","",H54*K54)</f>
        <v/>
      </c>
      <c r="O54" s="679"/>
      <c r="P54" s="680"/>
      <c r="Q54" s="858">
        <v>6.54E-2</v>
      </c>
      <c r="R54" s="859"/>
      <c r="S54" s="521" t="s">
        <v>505</v>
      </c>
      <c r="T54" s="849" t="str">
        <f t="shared" si="7"/>
        <v/>
      </c>
      <c r="U54" s="850"/>
      <c r="V54" s="851"/>
      <c r="W54" s="156"/>
      <c r="X54" s="416"/>
      <c r="Y54" s="288"/>
      <c r="Z54" s="288"/>
      <c r="AA54" s="288"/>
      <c r="AB54" s="288"/>
      <c r="AC54" s="288"/>
      <c r="AD54" s="288"/>
      <c r="AE54" s="288"/>
      <c r="AF54" s="288"/>
      <c r="AG54" s="288"/>
      <c r="AH54" s="288"/>
      <c r="AI54" s="288"/>
      <c r="AJ54" s="288"/>
      <c r="AK54" s="288"/>
      <c r="AL54" s="288"/>
      <c r="AM54" s="288"/>
    </row>
    <row r="55" spans="1:42" ht="13" customHeight="1">
      <c r="A55" s="156"/>
      <c r="B55" s="696"/>
      <c r="C55" s="1009" t="s">
        <v>458</v>
      </c>
      <c r="D55" s="1010"/>
      <c r="E55" s="875"/>
      <c r="F55" s="875"/>
      <c r="G55" s="876"/>
      <c r="H55" s="667"/>
      <c r="I55" s="668"/>
      <c r="J55" s="327" t="s">
        <v>62</v>
      </c>
      <c r="K55" s="865">
        <v>1.19</v>
      </c>
      <c r="L55" s="866"/>
      <c r="M55" s="344" t="s">
        <v>103</v>
      </c>
      <c r="N55" s="766" t="str">
        <f>IF(H55="","",H55*K55)</f>
        <v/>
      </c>
      <c r="O55" s="767"/>
      <c r="P55" s="768"/>
      <c r="Q55" s="847">
        <v>5.3199999999999997E-2</v>
      </c>
      <c r="R55" s="848"/>
      <c r="S55" s="344" t="s">
        <v>505</v>
      </c>
      <c r="T55" s="712" t="str">
        <f t="shared" si="7"/>
        <v/>
      </c>
      <c r="U55" s="713"/>
      <c r="V55" s="714"/>
      <c r="W55" s="156"/>
      <c r="X55" s="416"/>
      <c r="Y55" s="416"/>
      <c r="Z55" s="416"/>
      <c r="AA55" s="416"/>
      <c r="AB55" s="416"/>
      <c r="AC55" s="416"/>
      <c r="AD55" s="416"/>
      <c r="AE55" s="416"/>
      <c r="AF55" s="416"/>
      <c r="AG55" s="416"/>
      <c r="AH55" s="416"/>
      <c r="AI55" s="416"/>
      <c r="AJ55" s="416"/>
      <c r="AK55" s="416"/>
      <c r="AL55" s="416"/>
      <c r="AM55" s="416"/>
    </row>
    <row r="56" spans="1:42" ht="13" customHeight="1">
      <c r="A56" s="156"/>
      <c r="B56" s="696"/>
      <c r="C56" s="684" t="s">
        <v>104</v>
      </c>
      <c r="D56" s="884"/>
      <c r="E56" s="877"/>
      <c r="F56" s="875"/>
      <c r="G56" s="876"/>
      <c r="H56" s="667"/>
      <c r="I56" s="668"/>
      <c r="J56" s="327" t="s">
        <v>62</v>
      </c>
      <c r="K56" s="865">
        <v>1.19</v>
      </c>
      <c r="L56" s="866"/>
      <c r="M56" s="344" t="s">
        <v>103</v>
      </c>
      <c r="N56" s="766" t="str">
        <f>IF(H56="","",H56*K56)</f>
        <v/>
      </c>
      <c r="O56" s="767"/>
      <c r="P56" s="768"/>
      <c r="Q56" s="847">
        <v>5.3199999999999997E-2</v>
      </c>
      <c r="R56" s="848"/>
      <c r="S56" s="344" t="s">
        <v>505</v>
      </c>
      <c r="T56" s="712" t="str">
        <f t="shared" si="7"/>
        <v/>
      </c>
      <c r="U56" s="713"/>
      <c r="V56" s="714"/>
      <c r="W56" s="156"/>
      <c r="X56" s="416"/>
      <c r="Y56" s="416"/>
      <c r="Z56" s="416"/>
      <c r="AA56" s="416"/>
      <c r="AB56" s="416"/>
      <c r="AC56" s="416"/>
      <c r="AD56" s="416"/>
      <c r="AE56" s="416"/>
      <c r="AF56" s="416"/>
      <c r="AG56" s="416"/>
      <c r="AH56" s="416"/>
      <c r="AI56" s="416"/>
      <c r="AJ56" s="416"/>
      <c r="AK56" s="416"/>
      <c r="AL56" s="416"/>
      <c r="AM56" s="416"/>
    </row>
    <row r="57" spans="1:42" ht="13" customHeight="1">
      <c r="A57" s="156"/>
      <c r="B57" s="696"/>
      <c r="C57" s="684" t="s">
        <v>17</v>
      </c>
      <c r="D57" s="884"/>
      <c r="E57" s="877"/>
      <c r="F57" s="875"/>
      <c r="G57" s="876"/>
      <c r="H57" s="667"/>
      <c r="I57" s="668"/>
      <c r="J57" s="346" t="s">
        <v>62</v>
      </c>
      <c r="K57" s="865">
        <v>1.19</v>
      </c>
      <c r="L57" s="866"/>
      <c r="M57" s="347" t="s">
        <v>103</v>
      </c>
      <c r="N57" s="860" t="str">
        <f>IF(H57="","",H57*K57)</f>
        <v/>
      </c>
      <c r="O57" s="861"/>
      <c r="P57" s="862"/>
      <c r="Q57" s="847">
        <v>5.3199999999999997E-2</v>
      </c>
      <c r="R57" s="848"/>
      <c r="S57" s="344" t="s">
        <v>505</v>
      </c>
      <c r="T57" s="878" t="str">
        <f t="shared" si="7"/>
        <v/>
      </c>
      <c r="U57" s="879"/>
      <c r="V57" s="880"/>
      <c r="W57" s="156"/>
      <c r="X57" s="416"/>
      <c r="Y57" s="416"/>
      <c r="Z57" s="416"/>
      <c r="AA57" s="416"/>
      <c r="AB57" s="416"/>
      <c r="AC57" s="416"/>
      <c r="AD57" s="416"/>
      <c r="AE57" s="416"/>
      <c r="AF57" s="416"/>
      <c r="AG57" s="416"/>
      <c r="AH57" s="416"/>
      <c r="AI57" s="416"/>
      <c r="AJ57" s="416"/>
      <c r="AK57" s="416"/>
      <c r="AL57" s="416"/>
      <c r="AM57" s="416"/>
    </row>
    <row r="58" spans="1:42" ht="13" customHeight="1">
      <c r="A58" s="156"/>
      <c r="B58" s="697"/>
      <c r="C58" s="772" t="s">
        <v>105</v>
      </c>
      <c r="D58" s="773"/>
      <c r="E58" s="885"/>
      <c r="F58" s="885"/>
      <c r="G58" s="886"/>
      <c r="H58" s="805"/>
      <c r="I58" s="806"/>
      <c r="J58" s="348" t="s">
        <v>62</v>
      </c>
      <c r="K58" s="868"/>
      <c r="L58" s="869"/>
      <c r="M58" s="349" t="s">
        <v>103</v>
      </c>
      <c r="N58" s="870" t="str">
        <f>IF(H58="","",H58*K58)</f>
        <v/>
      </c>
      <c r="O58" s="871"/>
      <c r="P58" s="872"/>
      <c r="Q58" s="873"/>
      <c r="R58" s="874"/>
      <c r="S58" s="522" t="s">
        <v>505</v>
      </c>
      <c r="T58" s="881" t="str">
        <f t="shared" si="7"/>
        <v/>
      </c>
      <c r="U58" s="882"/>
      <c r="V58" s="883"/>
      <c r="W58" s="156"/>
      <c r="X58" s="416"/>
      <c r="Y58" s="416"/>
      <c r="Z58" s="416"/>
      <c r="AA58" s="416"/>
      <c r="AB58" s="416"/>
      <c r="AC58" s="416"/>
      <c r="AD58" s="416"/>
      <c r="AE58" s="416"/>
      <c r="AF58" s="416"/>
      <c r="AG58" s="416"/>
      <c r="AH58" s="416"/>
      <c r="AI58" s="416"/>
      <c r="AJ58" s="416"/>
      <c r="AK58" s="416"/>
      <c r="AL58" s="416"/>
      <c r="AM58" s="416"/>
    </row>
    <row r="59" spans="1:42" ht="13" customHeight="1">
      <c r="A59" s="156"/>
      <c r="B59" s="867" t="s">
        <v>18</v>
      </c>
      <c r="C59" s="867"/>
      <c r="D59" s="867"/>
      <c r="E59" s="867"/>
      <c r="F59" s="867"/>
      <c r="G59" s="867"/>
      <c r="H59" s="867"/>
      <c r="I59" s="867"/>
      <c r="J59" s="867"/>
      <c r="K59" s="867"/>
      <c r="L59" s="867"/>
      <c r="M59" s="867"/>
      <c r="N59" s="852" t="str">
        <f>IF(SUM(N54:P58)=0,"",SUM(N54:P58))</f>
        <v/>
      </c>
      <c r="O59" s="853"/>
      <c r="P59" s="854"/>
      <c r="Q59" s="730"/>
      <c r="R59" s="731"/>
      <c r="S59" s="732"/>
      <c r="T59" s="855" t="str">
        <f>IF(SUM(T54:T58)=0,"",SUM(T54:T58))</f>
        <v/>
      </c>
      <c r="U59" s="856"/>
      <c r="V59" s="857"/>
      <c r="W59" s="156"/>
      <c r="X59" s="156"/>
      <c r="Y59" s="156"/>
      <c r="Z59" s="156"/>
      <c r="AA59" s="156"/>
      <c r="AB59" s="156"/>
      <c r="AC59" s="156"/>
      <c r="AD59" s="156"/>
      <c r="AE59" s="156"/>
      <c r="AF59" s="156"/>
      <c r="AG59" s="156"/>
      <c r="AH59" s="156"/>
      <c r="AI59" s="156"/>
      <c r="AJ59" s="156"/>
      <c r="AK59" s="156"/>
      <c r="AL59" s="156"/>
      <c r="AM59" s="156"/>
    </row>
    <row r="60" spans="1:42" ht="9" customHeight="1">
      <c r="A60" s="156"/>
      <c r="B60" s="315"/>
      <c r="C60" s="316"/>
      <c r="D60" s="316"/>
      <c r="E60" s="316"/>
      <c r="F60" s="316"/>
      <c r="G60" s="316"/>
      <c r="H60" s="316"/>
      <c r="I60" s="316"/>
      <c r="J60" s="316"/>
      <c r="K60" s="316"/>
      <c r="L60" s="316"/>
      <c r="M60" s="316"/>
      <c r="N60" s="319"/>
      <c r="O60" s="319"/>
      <c r="P60" s="319"/>
      <c r="Q60" s="124"/>
      <c r="R60" s="124"/>
      <c r="S60" s="124"/>
      <c r="T60" s="126"/>
      <c r="U60" s="126"/>
      <c r="V60" s="127"/>
      <c r="W60" s="156"/>
      <c r="X60" s="156"/>
      <c r="Y60" s="156"/>
      <c r="Z60" s="156"/>
      <c r="AA60" s="156"/>
      <c r="AB60" s="156"/>
      <c r="AC60" s="156"/>
      <c r="AD60" s="156"/>
      <c r="AE60" s="156"/>
      <c r="AF60" s="156"/>
      <c r="AG60" s="156"/>
      <c r="AH60" s="156"/>
      <c r="AI60" s="156"/>
      <c r="AJ60" s="156"/>
      <c r="AK60" s="156"/>
      <c r="AL60" s="156"/>
      <c r="AM60" s="156"/>
    </row>
    <row r="61" spans="1:42" ht="13" customHeight="1">
      <c r="A61" s="156"/>
      <c r="B61" s="887" t="s">
        <v>20</v>
      </c>
      <c r="C61" s="888"/>
      <c r="D61" s="888"/>
      <c r="E61" s="888"/>
      <c r="F61" s="888"/>
      <c r="G61" s="888"/>
      <c r="H61" s="888"/>
      <c r="I61" s="888"/>
      <c r="J61" s="888"/>
      <c r="K61" s="888"/>
      <c r="L61" s="888"/>
      <c r="M61" s="889"/>
      <c r="N61" s="50" t="s">
        <v>106</v>
      </c>
      <c r="O61" s="890" t="str">
        <f>IF(AND(N29="",N38="",N53="",N59=""),"",SUM(N29,N38,N53,N59))</f>
        <v/>
      </c>
      <c r="P61" s="891"/>
      <c r="Q61" s="892"/>
      <c r="R61" s="893"/>
      <c r="S61" s="894"/>
      <c r="T61" s="51" t="s">
        <v>107</v>
      </c>
      <c r="U61" s="890" t="str">
        <f>IF(AND(T29="",T38="",T53="",T59=""),"",SUM(T29,T38,T53,T59))</f>
        <v/>
      </c>
      <c r="V61" s="891"/>
      <c r="W61" s="156"/>
      <c r="X61" s="156"/>
      <c r="Y61" s="156"/>
      <c r="Z61" s="156"/>
      <c r="AA61" s="156"/>
      <c r="AB61" s="156"/>
      <c r="AC61" s="156"/>
      <c r="AD61" s="156"/>
      <c r="AE61" s="156"/>
      <c r="AF61" s="156"/>
      <c r="AG61" s="156"/>
      <c r="AH61" s="156"/>
      <c r="AI61" s="156"/>
      <c r="AJ61" s="156"/>
      <c r="AK61" s="156"/>
      <c r="AL61" s="156"/>
      <c r="AM61" s="156"/>
    </row>
    <row r="62" spans="1:42" ht="9" customHeight="1">
      <c r="A62" s="156"/>
      <c r="B62" s="52"/>
      <c r="C62" s="52"/>
      <c r="D62" s="52"/>
      <c r="E62" s="52"/>
      <c r="F62" s="52"/>
      <c r="G62" s="52"/>
      <c r="H62" s="52"/>
      <c r="I62" s="52"/>
      <c r="J62" s="52"/>
      <c r="K62" s="52"/>
      <c r="L62" s="52"/>
      <c r="M62" s="52"/>
      <c r="N62" s="52"/>
      <c r="O62" s="52"/>
      <c r="P62" s="53"/>
      <c r="Q62" s="54"/>
      <c r="R62" s="54"/>
      <c r="S62" s="54"/>
      <c r="T62" s="54"/>
      <c r="U62" s="54"/>
      <c r="V62" s="53"/>
      <c r="W62" s="156"/>
      <c r="X62" s="156"/>
      <c r="Y62" s="156"/>
      <c r="Z62" s="156"/>
      <c r="AA62" s="156"/>
      <c r="AB62" s="156"/>
      <c r="AC62" s="156"/>
      <c r="AD62" s="156"/>
      <c r="AE62" s="156"/>
      <c r="AF62" s="156"/>
      <c r="AG62" s="156"/>
      <c r="AH62" s="156"/>
      <c r="AI62" s="156"/>
      <c r="AJ62" s="156"/>
      <c r="AK62" s="156"/>
      <c r="AL62" s="156"/>
      <c r="AM62" s="156"/>
    </row>
    <row r="63" spans="1:42" ht="13" customHeight="1">
      <c r="A63" s="156"/>
      <c r="B63" s="895" t="s">
        <v>318</v>
      </c>
      <c r="C63" s="896"/>
      <c r="D63" s="896"/>
      <c r="E63" s="896"/>
      <c r="F63" s="896"/>
      <c r="G63" s="897"/>
      <c r="H63" s="898"/>
      <c r="I63" s="899"/>
      <c r="J63" s="48" t="s">
        <v>62</v>
      </c>
      <c r="K63" s="900"/>
      <c r="L63" s="901"/>
      <c r="M63" s="26" t="s">
        <v>63</v>
      </c>
      <c r="N63" s="902" t="str">
        <f>IF(H63="","",H63*K63)</f>
        <v/>
      </c>
      <c r="O63" s="903"/>
      <c r="P63" s="904"/>
      <c r="Q63" s="905"/>
      <c r="R63" s="906"/>
      <c r="S63" s="523" t="s">
        <v>508</v>
      </c>
      <c r="T63" s="907" t="str">
        <f>IF(H63="","",H63*Q63)</f>
        <v/>
      </c>
      <c r="U63" s="908"/>
      <c r="V63" s="909"/>
      <c r="W63" s="156"/>
      <c r="X63" s="156"/>
      <c r="Y63" s="156"/>
      <c r="Z63" s="156"/>
      <c r="AA63" s="156"/>
      <c r="AB63" s="156"/>
      <c r="AC63" s="156"/>
      <c r="AD63" s="156"/>
      <c r="AE63" s="156"/>
      <c r="AF63" s="156"/>
      <c r="AG63" s="156"/>
      <c r="AH63" s="156"/>
      <c r="AI63" s="156"/>
      <c r="AJ63" s="156"/>
      <c r="AK63" s="156"/>
      <c r="AL63" s="156"/>
      <c r="AM63" s="156"/>
    </row>
    <row r="64" spans="1:42" ht="13" customHeight="1">
      <c r="A64" s="156"/>
      <c r="B64" s="910" t="s">
        <v>319</v>
      </c>
      <c r="C64" s="911"/>
      <c r="D64" s="911"/>
      <c r="E64" s="911"/>
      <c r="F64" s="911"/>
      <c r="G64" s="912"/>
      <c r="H64" s="913"/>
      <c r="I64" s="914"/>
      <c r="J64" s="46" t="s">
        <v>19</v>
      </c>
      <c r="K64" s="915"/>
      <c r="L64" s="916"/>
      <c r="M64" s="49" t="s">
        <v>102</v>
      </c>
      <c r="N64" s="881" t="str">
        <f>IF(H64="","",H64*K64)</f>
        <v/>
      </c>
      <c r="O64" s="882"/>
      <c r="P64" s="883"/>
      <c r="Q64" s="917"/>
      <c r="R64" s="918"/>
      <c r="S64" s="524" t="s">
        <v>509</v>
      </c>
      <c r="T64" s="919" t="str">
        <f>IF(H64="","",H64*Q64)</f>
        <v/>
      </c>
      <c r="U64" s="920"/>
      <c r="V64" s="921"/>
      <c r="W64" s="156"/>
      <c r="X64" s="156"/>
      <c r="Y64" s="156"/>
      <c r="Z64" s="156"/>
      <c r="AA64" s="156"/>
      <c r="AB64" s="156"/>
      <c r="AC64" s="156"/>
      <c r="AD64" s="156"/>
      <c r="AE64" s="156"/>
      <c r="AF64" s="156"/>
      <c r="AG64" s="156"/>
      <c r="AH64" s="156"/>
      <c r="AI64" s="156"/>
      <c r="AJ64" s="156"/>
      <c r="AK64" s="156"/>
      <c r="AL64" s="156"/>
      <c r="AM64" s="156"/>
    </row>
    <row r="65" spans="1:39" ht="13" customHeight="1">
      <c r="A65" s="156"/>
      <c r="B65" s="887" t="s">
        <v>20</v>
      </c>
      <c r="C65" s="888"/>
      <c r="D65" s="888"/>
      <c r="E65" s="888"/>
      <c r="F65" s="888"/>
      <c r="G65" s="888"/>
      <c r="H65" s="888"/>
      <c r="I65" s="888"/>
      <c r="J65" s="888"/>
      <c r="K65" s="888"/>
      <c r="L65" s="888"/>
      <c r="M65" s="889"/>
      <c r="N65" s="50" t="s">
        <v>238</v>
      </c>
      <c r="O65" s="890" t="str">
        <f>IF(SUM(N63:N64)=0,"",SUM(N63,N64))</f>
        <v/>
      </c>
      <c r="P65" s="891"/>
      <c r="Q65" s="922"/>
      <c r="R65" s="923"/>
      <c r="S65" s="924"/>
      <c r="T65" s="55" t="s">
        <v>239</v>
      </c>
      <c r="U65" s="890" t="str">
        <f>IF(SUM(T63:T64)=0,"",SUM(T63,T64))</f>
        <v/>
      </c>
      <c r="V65" s="891"/>
      <c r="W65" s="156"/>
      <c r="X65" s="666" t="s">
        <v>427</v>
      </c>
      <c r="Y65" s="666"/>
      <c r="Z65" s="666"/>
      <c r="AA65" s="666"/>
      <c r="AB65" s="666"/>
      <c r="AC65" s="666"/>
      <c r="AD65" s="666"/>
      <c r="AE65" s="666"/>
      <c r="AF65" s="666"/>
      <c r="AG65" s="666"/>
      <c r="AH65" s="666"/>
      <c r="AI65" s="666"/>
      <c r="AJ65" s="666"/>
      <c r="AK65" s="666"/>
      <c r="AL65" s="666"/>
      <c r="AM65" s="666"/>
    </row>
    <row r="66" spans="1:39" ht="9" customHeight="1">
      <c r="A66" s="156"/>
      <c r="B66" s="52"/>
      <c r="C66" s="52"/>
      <c r="D66" s="52"/>
      <c r="E66" s="52"/>
      <c r="F66" s="52"/>
      <c r="G66" s="52"/>
      <c r="H66" s="52"/>
      <c r="I66" s="52"/>
      <c r="J66" s="52"/>
      <c r="K66" s="52"/>
      <c r="L66" s="52"/>
      <c r="M66" s="52"/>
      <c r="N66" s="52"/>
      <c r="O66" s="52"/>
      <c r="P66" s="56"/>
      <c r="Q66" s="53"/>
      <c r="R66" s="53"/>
      <c r="S66" s="53"/>
      <c r="T66" s="53"/>
      <c r="U66" s="53"/>
      <c r="V66" s="57"/>
      <c r="W66" s="156"/>
      <c r="X66" s="666"/>
      <c r="Y66" s="666"/>
      <c r="Z66" s="666"/>
      <c r="AA66" s="666"/>
      <c r="AB66" s="666"/>
      <c r="AC66" s="666"/>
      <c r="AD66" s="666"/>
      <c r="AE66" s="666"/>
      <c r="AF66" s="666"/>
      <c r="AG66" s="666"/>
      <c r="AH66" s="666"/>
      <c r="AI66" s="666"/>
      <c r="AJ66" s="666"/>
      <c r="AK66" s="666"/>
      <c r="AL66" s="666"/>
      <c r="AM66" s="666"/>
    </row>
    <row r="67" spans="1:39" ht="16.5">
      <c r="A67" s="156"/>
      <c r="B67" s="887" t="s">
        <v>243</v>
      </c>
      <c r="C67" s="888"/>
      <c r="D67" s="888"/>
      <c r="E67" s="888"/>
      <c r="F67" s="888"/>
      <c r="G67" s="888"/>
      <c r="H67" s="888"/>
      <c r="I67" s="888"/>
      <c r="J67" s="888"/>
      <c r="K67" s="888"/>
      <c r="L67" s="888"/>
      <c r="M67" s="889"/>
      <c r="N67" s="925" t="str">
        <f>IF(O61="","",IF(O65="",O61*0.0258,(O61-O65)*0.0258))</f>
        <v/>
      </c>
      <c r="O67" s="926"/>
      <c r="P67" s="926"/>
      <c r="Q67" s="926"/>
      <c r="R67" s="926"/>
      <c r="S67" s="926"/>
      <c r="T67" s="926"/>
      <c r="U67" s="927" t="s">
        <v>64</v>
      </c>
      <c r="V67" s="928"/>
      <c r="W67" s="156" t="s">
        <v>426</v>
      </c>
      <c r="X67" s="666"/>
      <c r="Y67" s="666"/>
      <c r="Z67" s="666"/>
      <c r="AA67" s="666"/>
      <c r="AB67" s="666"/>
      <c r="AC67" s="666"/>
      <c r="AD67" s="666"/>
      <c r="AE67" s="666"/>
      <c r="AF67" s="666"/>
      <c r="AG67" s="666"/>
      <c r="AH67" s="666"/>
      <c r="AI67" s="666"/>
      <c r="AJ67" s="666"/>
      <c r="AK67" s="666"/>
      <c r="AL67" s="666"/>
      <c r="AM67" s="666"/>
    </row>
    <row r="68" spans="1:39" ht="16.5" customHeight="1">
      <c r="A68" s="156"/>
      <c r="B68" s="887" t="s">
        <v>273</v>
      </c>
      <c r="C68" s="888"/>
      <c r="D68" s="888"/>
      <c r="E68" s="888"/>
      <c r="F68" s="888"/>
      <c r="G68" s="888"/>
      <c r="H68" s="888"/>
      <c r="I68" s="888"/>
      <c r="J68" s="888"/>
      <c r="K68" s="888"/>
      <c r="L68" s="888"/>
      <c r="M68" s="889"/>
      <c r="N68" s="929" t="str">
        <f>IF(U61="","",IF(U65="",U61,U61-U65))</f>
        <v/>
      </c>
      <c r="O68" s="930"/>
      <c r="P68" s="930"/>
      <c r="Q68" s="930"/>
      <c r="R68" s="930"/>
      <c r="S68" s="930"/>
      <c r="T68" s="930"/>
      <c r="U68" s="888" t="s">
        <v>513</v>
      </c>
      <c r="V68" s="889"/>
      <c r="W68" s="156"/>
      <c r="X68" s="657" t="s">
        <v>524</v>
      </c>
      <c r="Y68" s="657"/>
      <c r="Z68" s="657"/>
      <c r="AA68" s="657"/>
      <c r="AB68" s="657"/>
      <c r="AC68" s="657"/>
      <c r="AD68" s="657"/>
      <c r="AE68" s="657"/>
      <c r="AF68" s="657"/>
      <c r="AG68" s="657"/>
      <c r="AH68" s="657"/>
      <c r="AI68" s="657"/>
      <c r="AJ68" s="657"/>
      <c r="AK68" s="657"/>
      <c r="AL68" s="657"/>
      <c r="AM68" s="657"/>
    </row>
    <row r="69" spans="1:39" ht="7" customHeight="1">
      <c r="A69" s="156"/>
      <c r="B69" s="47"/>
      <c r="C69" s="47"/>
      <c r="D69" s="47"/>
      <c r="E69" s="47"/>
      <c r="F69" s="47"/>
      <c r="G69" s="47"/>
      <c r="H69" s="47"/>
      <c r="I69" s="47"/>
      <c r="J69" s="47"/>
      <c r="K69" s="47"/>
      <c r="L69" s="47"/>
      <c r="M69" s="47"/>
      <c r="N69" s="74"/>
      <c r="O69" s="74"/>
      <c r="P69" s="74"/>
      <c r="Q69" s="74"/>
      <c r="R69" s="74"/>
      <c r="S69" s="74"/>
      <c r="T69" s="74"/>
      <c r="U69" s="74"/>
      <c r="V69" s="47"/>
      <c r="W69" s="156"/>
      <c r="X69" s="657"/>
      <c r="Y69" s="657"/>
      <c r="Z69" s="657"/>
      <c r="AA69" s="657"/>
      <c r="AB69" s="657"/>
      <c r="AC69" s="657"/>
      <c r="AD69" s="657"/>
      <c r="AE69" s="657"/>
      <c r="AF69" s="657"/>
      <c r="AG69" s="657"/>
      <c r="AH69" s="657"/>
      <c r="AI69" s="657"/>
      <c r="AJ69" s="657"/>
      <c r="AK69" s="657"/>
      <c r="AL69" s="657"/>
      <c r="AM69" s="657"/>
    </row>
    <row r="70" spans="1:39" ht="27" customHeight="1">
      <c r="A70" s="156"/>
      <c r="B70" s="931" t="s">
        <v>453</v>
      </c>
      <c r="C70" s="931"/>
      <c r="D70" s="931"/>
      <c r="E70" s="931"/>
      <c r="F70" s="931"/>
      <c r="G70" s="931"/>
      <c r="H70" s="931"/>
      <c r="I70" s="931"/>
      <c r="J70" s="931"/>
      <c r="K70" s="931"/>
      <c r="L70" s="931"/>
      <c r="M70" s="931"/>
      <c r="N70" s="931"/>
      <c r="O70" s="931"/>
      <c r="P70" s="931"/>
      <c r="Q70" s="931"/>
      <c r="R70" s="931"/>
      <c r="S70" s="931"/>
      <c r="T70" s="931"/>
      <c r="U70" s="931"/>
      <c r="V70" s="931"/>
      <c r="W70" s="156"/>
      <c r="X70" s="657"/>
      <c r="Y70" s="657"/>
      <c r="Z70" s="657"/>
      <c r="AA70" s="657"/>
      <c r="AB70" s="657"/>
      <c r="AC70" s="657"/>
      <c r="AD70" s="657"/>
      <c r="AE70" s="657"/>
      <c r="AF70" s="657"/>
      <c r="AG70" s="657"/>
      <c r="AH70" s="657"/>
      <c r="AI70" s="657"/>
      <c r="AJ70" s="657"/>
      <c r="AK70" s="657"/>
      <c r="AL70" s="657"/>
      <c r="AM70" s="657"/>
    </row>
    <row r="71" spans="1:39">
      <c r="A71" s="156"/>
      <c r="B71" s="140"/>
      <c r="C71" s="140"/>
      <c r="D71" s="140"/>
      <c r="E71" s="140"/>
      <c r="F71" s="140"/>
      <c r="G71" s="140"/>
      <c r="H71" s="140"/>
      <c r="I71" s="140"/>
      <c r="J71" s="157"/>
      <c r="K71" s="140"/>
      <c r="L71" s="140"/>
      <c r="M71" s="158"/>
      <c r="N71" s="158"/>
      <c r="O71" s="158"/>
      <c r="P71" s="158"/>
      <c r="Q71" s="159"/>
      <c r="R71" s="159"/>
      <c r="S71" s="159"/>
      <c r="T71" s="159"/>
      <c r="U71" s="159"/>
      <c r="V71" s="140"/>
      <c r="W71" s="156"/>
      <c r="X71" s="657"/>
      <c r="Y71" s="657"/>
      <c r="Z71" s="657"/>
      <c r="AA71" s="657"/>
      <c r="AB71" s="657"/>
      <c r="AC71" s="657"/>
      <c r="AD71" s="657"/>
      <c r="AE71" s="657"/>
      <c r="AF71" s="657"/>
      <c r="AG71" s="657"/>
      <c r="AH71" s="657"/>
      <c r="AI71" s="657"/>
      <c r="AJ71" s="657"/>
      <c r="AK71" s="657"/>
      <c r="AL71" s="657"/>
      <c r="AM71" s="657"/>
    </row>
    <row r="72" spans="1:39">
      <c r="A72" s="156"/>
      <c r="B72" s="138"/>
      <c r="C72" s="138"/>
      <c r="D72" s="138"/>
      <c r="E72" s="138"/>
      <c r="F72" s="138"/>
      <c r="G72" s="138"/>
      <c r="H72" s="138"/>
      <c r="I72" s="138"/>
      <c r="J72" s="138"/>
      <c r="K72" s="138"/>
      <c r="L72" s="138"/>
      <c r="M72" s="160"/>
      <c r="N72" s="160"/>
      <c r="O72" s="160"/>
      <c r="P72" s="160"/>
      <c r="Q72" s="160"/>
      <c r="R72" s="160"/>
      <c r="S72" s="160"/>
      <c r="T72" s="160"/>
      <c r="U72" s="160"/>
      <c r="V72" s="138"/>
      <c r="W72" s="156"/>
      <c r="X72" s="657"/>
      <c r="Y72" s="657"/>
      <c r="Z72" s="657"/>
      <c r="AA72" s="657"/>
      <c r="AB72" s="657"/>
      <c r="AC72" s="657"/>
      <c r="AD72" s="657"/>
      <c r="AE72" s="657"/>
      <c r="AF72" s="657"/>
      <c r="AG72" s="657"/>
      <c r="AH72" s="657"/>
      <c r="AI72" s="657"/>
      <c r="AJ72" s="657"/>
      <c r="AK72" s="657"/>
      <c r="AL72" s="657"/>
      <c r="AM72" s="657"/>
    </row>
    <row r="73" spans="1:39" ht="20.149999999999999" customHeight="1">
      <c r="A73" s="156"/>
      <c r="B73" s="29"/>
      <c r="C73" s="29"/>
      <c r="D73" s="29"/>
      <c r="E73" s="29"/>
      <c r="F73" s="29"/>
      <c r="G73" s="29"/>
      <c r="H73" s="29"/>
      <c r="I73" s="29"/>
      <c r="J73" s="29"/>
      <c r="K73" s="29"/>
      <c r="L73" s="29"/>
      <c r="M73" s="30"/>
      <c r="N73" s="30"/>
      <c r="O73" s="30"/>
      <c r="P73" s="30"/>
      <c r="Q73" s="30"/>
      <c r="R73" s="30"/>
      <c r="S73" s="30"/>
      <c r="T73" s="30"/>
      <c r="U73" s="30"/>
      <c r="V73" s="29"/>
      <c r="W73" s="156"/>
      <c r="X73" s="156"/>
      <c r="Y73" s="156"/>
      <c r="Z73" s="156"/>
      <c r="AA73" s="156"/>
      <c r="AB73" s="156"/>
      <c r="AC73" s="156"/>
      <c r="AD73" s="156"/>
      <c r="AE73" s="156"/>
      <c r="AF73" s="156"/>
      <c r="AG73" s="156"/>
      <c r="AH73" s="156"/>
      <c r="AI73" s="156"/>
      <c r="AJ73" s="156"/>
      <c r="AK73" s="156"/>
      <c r="AL73" s="156"/>
      <c r="AM73" s="156"/>
    </row>
    <row r="74" spans="1:39" ht="20.149999999999999" customHeight="1">
      <c r="A74" s="156"/>
      <c r="B74" s="128" t="s">
        <v>321</v>
      </c>
      <c r="C74" s="29"/>
      <c r="D74" s="29"/>
      <c r="E74" s="29"/>
      <c r="F74" s="29"/>
      <c r="G74" s="649" t="s">
        <v>322</v>
      </c>
      <c r="H74" s="650"/>
      <c r="I74" s="656"/>
      <c r="J74" s="932"/>
      <c r="K74" s="933"/>
      <c r="L74" s="933"/>
      <c r="M74" s="933"/>
      <c r="N74" s="313" t="s">
        <v>323</v>
      </c>
      <c r="O74" s="123"/>
      <c r="P74" s="30"/>
      <c r="Q74" s="30"/>
      <c r="R74" s="30"/>
      <c r="S74" s="30"/>
      <c r="T74" s="30"/>
      <c r="U74" s="30"/>
      <c r="V74" s="29"/>
      <c r="W74" s="285"/>
      <c r="X74" s="657"/>
      <c r="Y74" s="657"/>
      <c r="Z74" s="657"/>
      <c r="AA74" s="657"/>
      <c r="AB74" s="657"/>
      <c r="AC74" s="657"/>
      <c r="AD74" s="657"/>
      <c r="AE74" s="657"/>
      <c r="AF74" s="657"/>
      <c r="AG74" s="657"/>
      <c r="AH74" s="657"/>
      <c r="AI74" s="657"/>
      <c r="AJ74" s="657"/>
      <c r="AK74" s="657"/>
      <c r="AL74" s="657"/>
      <c r="AM74" s="156"/>
    </row>
    <row r="75" spans="1:39" ht="20.149999999999999" customHeight="1">
      <c r="A75" s="156"/>
      <c r="B75" s="29"/>
      <c r="C75" s="29"/>
      <c r="D75" s="29"/>
      <c r="E75" s="29"/>
      <c r="F75" s="29"/>
      <c r="G75" s="29"/>
      <c r="H75" s="29"/>
      <c r="I75" s="29"/>
      <c r="J75" s="29"/>
      <c r="K75" s="29"/>
      <c r="L75" s="29"/>
      <c r="M75" s="30"/>
      <c r="N75" s="30"/>
      <c r="O75" s="30"/>
      <c r="P75" s="30"/>
      <c r="Q75" s="30"/>
      <c r="R75" s="30"/>
      <c r="S75" s="30"/>
      <c r="T75" s="30"/>
      <c r="U75" s="30"/>
      <c r="V75" s="29"/>
      <c r="W75" s="156"/>
      <c r="X75" s="657"/>
      <c r="Y75" s="657"/>
      <c r="Z75" s="657"/>
      <c r="AA75" s="657"/>
      <c r="AB75" s="657"/>
      <c r="AC75" s="657"/>
      <c r="AD75" s="657"/>
      <c r="AE75" s="657"/>
      <c r="AF75" s="657"/>
      <c r="AG75" s="657"/>
      <c r="AH75" s="657"/>
      <c r="AI75" s="657"/>
      <c r="AJ75" s="657"/>
      <c r="AK75" s="657"/>
      <c r="AL75" s="657"/>
      <c r="AM75" s="156"/>
    </row>
    <row r="76" spans="1:39" ht="20.149999999999999" customHeight="1">
      <c r="A76" s="156"/>
      <c r="B76" s="29" t="s">
        <v>325</v>
      </c>
      <c r="C76" s="29"/>
      <c r="D76" s="29"/>
      <c r="E76" s="29"/>
      <c r="F76" s="29"/>
      <c r="G76" s="29"/>
      <c r="H76" s="29"/>
      <c r="I76" s="29"/>
      <c r="J76" s="29"/>
      <c r="K76" s="29"/>
      <c r="L76" s="29"/>
      <c r="M76" s="30"/>
      <c r="N76" s="30"/>
      <c r="O76" s="30"/>
      <c r="P76" s="30"/>
      <c r="Q76" s="30"/>
      <c r="R76" s="30"/>
      <c r="S76" s="30"/>
      <c r="T76" s="30"/>
      <c r="U76" s="30"/>
      <c r="V76" s="29"/>
      <c r="W76" s="156"/>
      <c r="X76" s="657"/>
      <c r="Y76" s="657"/>
      <c r="Z76" s="657"/>
      <c r="AA76" s="657"/>
      <c r="AB76" s="657"/>
      <c r="AC76" s="657"/>
      <c r="AD76" s="657"/>
      <c r="AE76" s="657"/>
      <c r="AF76" s="657"/>
      <c r="AG76" s="657"/>
      <c r="AH76" s="657"/>
      <c r="AI76" s="657"/>
      <c r="AJ76" s="657"/>
      <c r="AK76" s="657"/>
      <c r="AL76" s="657"/>
      <c r="AM76" s="156"/>
    </row>
    <row r="77" spans="1:39" ht="20.149999999999999" customHeight="1">
      <c r="A77" s="156"/>
      <c r="B77" s="128" t="s">
        <v>523</v>
      </c>
      <c r="C77" s="29"/>
      <c r="D77" s="29"/>
      <c r="E77" s="29"/>
      <c r="F77" s="29"/>
      <c r="G77" s="29"/>
      <c r="H77" s="129" t="s">
        <v>326</v>
      </c>
      <c r="I77" s="29"/>
      <c r="J77" s="29"/>
      <c r="K77" s="29"/>
      <c r="L77" s="128" t="s">
        <v>327</v>
      </c>
      <c r="M77" s="30"/>
      <c r="N77" s="30"/>
      <c r="O77" s="30"/>
      <c r="P77" s="30"/>
      <c r="Q77" s="30"/>
      <c r="R77" s="30"/>
      <c r="S77" s="30"/>
      <c r="T77" s="30"/>
      <c r="U77" s="29"/>
      <c r="V77" s="130"/>
      <c r="W77" s="156"/>
      <c r="X77" s="156"/>
      <c r="Y77" s="156"/>
      <c r="Z77" s="156"/>
      <c r="AA77" s="156"/>
      <c r="AB77" s="156"/>
      <c r="AC77" s="156"/>
      <c r="AD77" s="156"/>
      <c r="AE77" s="156"/>
      <c r="AF77" s="156"/>
      <c r="AG77" s="156"/>
      <c r="AH77" s="156"/>
      <c r="AI77" s="156"/>
      <c r="AJ77" s="156"/>
      <c r="AK77" s="156"/>
      <c r="AL77" s="156"/>
      <c r="AM77" s="156"/>
    </row>
    <row r="78" spans="1:39" ht="20.149999999999999" customHeight="1">
      <c r="A78" s="156"/>
      <c r="B78" s="649" t="s">
        <v>328</v>
      </c>
      <c r="C78" s="650"/>
      <c r="D78" s="656"/>
      <c r="E78" s="649" t="s">
        <v>329</v>
      </c>
      <c r="F78" s="656"/>
      <c r="G78" s="649" t="s">
        <v>330</v>
      </c>
      <c r="H78" s="656"/>
      <c r="I78" s="125"/>
      <c r="J78" s="125"/>
      <c r="K78" s="125"/>
      <c r="L78" s="649" t="s">
        <v>331</v>
      </c>
      <c r="M78" s="650"/>
      <c r="N78" s="656"/>
      <c r="O78" s="649" t="s">
        <v>332</v>
      </c>
      <c r="P78" s="656"/>
      <c r="Q78" s="314" t="s">
        <v>98</v>
      </c>
      <c r="R78" s="30"/>
      <c r="S78" s="30"/>
      <c r="T78" s="30"/>
      <c r="U78" s="29"/>
      <c r="V78" s="130"/>
      <c r="W78" s="285"/>
      <c r="X78" s="156"/>
      <c r="Y78" s="156"/>
      <c r="Z78" s="156"/>
      <c r="AA78" s="156"/>
      <c r="AB78" s="156"/>
      <c r="AC78" s="156"/>
      <c r="AD78" s="156"/>
      <c r="AE78" s="156"/>
      <c r="AF78" s="156"/>
      <c r="AG78" s="156"/>
      <c r="AH78" s="156"/>
      <c r="AI78" s="156"/>
      <c r="AJ78" s="156"/>
      <c r="AK78" s="156"/>
      <c r="AL78" s="156"/>
      <c r="AM78" s="156"/>
    </row>
    <row r="79" spans="1:39" ht="20.149999999999999" customHeight="1">
      <c r="A79" s="156"/>
      <c r="B79" s="649" t="s">
        <v>334</v>
      </c>
      <c r="C79" s="650"/>
      <c r="D79" s="656"/>
      <c r="E79" s="936"/>
      <c r="F79" s="937"/>
      <c r="G79" s="934"/>
      <c r="H79" s="935"/>
      <c r="I79" s="125"/>
      <c r="J79" s="125"/>
      <c r="K79" s="125"/>
      <c r="L79" s="649" t="s">
        <v>335</v>
      </c>
      <c r="M79" s="650"/>
      <c r="N79" s="656"/>
      <c r="O79" s="934"/>
      <c r="P79" s="935"/>
      <c r="Q79" s="314" t="s">
        <v>336</v>
      </c>
      <c r="R79" s="30"/>
      <c r="S79" s="30"/>
      <c r="T79" s="30"/>
      <c r="U79" s="29"/>
      <c r="V79" s="130"/>
      <c r="W79" s="156"/>
      <c r="X79" s="288"/>
      <c r="Y79" s="156"/>
      <c r="Z79" s="156"/>
      <c r="AA79" s="156"/>
      <c r="AB79" s="156"/>
      <c r="AC79" s="156"/>
      <c r="AD79" s="156"/>
      <c r="AE79" s="156"/>
      <c r="AF79" s="156"/>
      <c r="AG79" s="156"/>
      <c r="AH79" s="156"/>
      <c r="AI79" s="156"/>
      <c r="AJ79" s="156"/>
      <c r="AK79" s="156"/>
      <c r="AL79" s="156"/>
      <c r="AM79" s="156"/>
    </row>
    <row r="80" spans="1:39" ht="20.149999999999999" customHeight="1">
      <c r="A80" s="156"/>
      <c r="B80" s="649" t="s">
        <v>12</v>
      </c>
      <c r="C80" s="650"/>
      <c r="D80" s="656"/>
      <c r="E80" s="936"/>
      <c r="F80" s="937"/>
      <c r="G80" s="934"/>
      <c r="H80" s="938"/>
      <c r="I80" s="125"/>
      <c r="J80" s="125"/>
      <c r="K80" s="125"/>
      <c r="L80" s="649" t="s">
        <v>337</v>
      </c>
      <c r="M80" s="650"/>
      <c r="N80" s="656"/>
      <c r="O80" s="934"/>
      <c r="P80" s="935"/>
      <c r="Q80" s="314" t="s">
        <v>338</v>
      </c>
      <c r="R80" s="30"/>
      <c r="S80" s="30"/>
      <c r="T80" s="30"/>
      <c r="U80" s="29"/>
      <c r="V80" s="130"/>
      <c r="W80" s="156"/>
      <c r="X80" s="288"/>
      <c r="Y80" s="156"/>
      <c r="Z80" s="156"/>
      <c r="AA80" s="156"/>
      <c r="AB80" s="156"/>
      <c r="AC80" s="156"/>
      <c r="AD80" s="156"/>
      <c r="AE80" s="156"/>
      <c r="AF80" s="156"/>
      <c r="AG80" s="156"/>
      <c r="AH80" s="156"/>
      <c r="AI80" s="156"/>
      <c r="AJ80" s="156"/>
      <c r="AK80" s="156"/>
      <c r="AL80" s="156"/>
      <c r="AM80" s="156"/>
    </row>
    <row r="81" spans="1:40" ht="20.149999999999999" customHeight="1">
      <c r="A81" s="156"/>
      <c r="B81" s="649" t="s">
        <v>339</v>
      </c>
      <c r="C81" s="650"/>
      <c r="D81" s="656"/>
      <c r="E81" s="936"/>
      <c r="F81" s="937"/>
      <c r="G81" s="934"/>
      <c r="H81" s="935"/>
      <c r="I81" s="125"/>
      <c r="J81" s="125"/>
      <c r="K81" s="125"/>
      <c r="L81" s="649" t="s">
        <v>340</v>
      </c>
      <c r="M81" s="650"/>
      <c r="N81" s="656"/>
      <c r="O81" s="934"/>
      <c r="P81" s="935"/>
      <c r="Q81" s="314" t="s">
        <v>341</v>
      </c>
      <c r="R81" s="30"/>
      <c r="S81" s="30"/>
      <c r="T81" s="30"/>
      <c r="U81" s="29"/>
      <c r="V81" s="130"/>
      <c r="W81" s="156"/>
      <c r="X81" s="156"/>
      <c r="Y81" s="156"/>
      <c r="Z81" s="156"/>
      <c r="AA81" s="156"/>
      <c r="AB81" s="156"/>
      <c r="AC81" s="156"/>
      <c r="AD81" s="156"/>
      <c r="AE81" s="156"/>
      <c r="AF81" s="156"/>
      <c r="AG81" s="156"/>
      <c r="AH81" s="156"/>
      <c r="AI81" s="156"/>
      <c r="AJ81" s="156"/>
      <c r="AK81" s="156"/>
      <c r="AL81" s="156"/>
      <c r="AM81" s="156"/>
    </row>
    <row r="82" spans="1:40" ht="20.149999999999999" customHeight="1">
      <c r="A82" s="156"/>
      <c r="B82" s="649" t="s">
        <v>342</v>
      </c>
      <c r="C82" s="650"/>
      <c r="D82" s="656"/>
      <c r="E82" s="936"/>
      <c r="F82" s="937"/>
      <c r="G82" s="934"/>
      <c r="H82" s="935"/>
      <c r="I82" s="125"/>
      <c r="J82" s="125"/>
      <c r="K82" s="125"/>
      <c r="L82" s="286"/>
      <c r="M82" s="43"/>
      <c r="N82" s="43"/>
      <c r="O82" s="30"/>
      <c r="P82" s="30"/>
      <c r="Q82" s="30"/>
      <c r="R82" s="30"/>
      <c r="S82" s="30"/>
      <c r="T82" s="30"/>
      <c r="U82" s="29"/>
      <c r="V82" s="130"/>
      <c r="W82" s="156"/>
      <c r="X82" s="156"/>
      <c r="Y82" s="156"/>
      <c r="Z82" s="156"/>
      <c r="AA82" s="156"/>
      <c r="AB82" s="156"/>
      <c r="AC82" s="156"/>
      <c r="AD82" s="156"/>
      <c r="AE82" s="156"/>
      <c r="AF82" s="156"/>
      <c r="AG82" s="156"/>
      <c r="AH82" s="156"/>
      <c r="AI82" s="156"/>
      <c r="AJ82" s="156"/>
      <c r="AK82" s="156"/>
      <c r="AL82" s="156"/>
      <c r="AM82" s="156"/>
    </row>
    <row r="83" spans="1:40" ht="20.149999999999999" customHeight="1">
      <c r="A83" s="156"/>
      <c r="B83" s="649" t="s">
        <v>343</v>
      </c>
      <c r="C83" s="650"/>
      <c r="D83" s="656"/>
      <c r="E83" s="936"/>
      <c r="F83" s="937"/>
      <c r="G83" s="934"/>
      <c r="H83" s="935"/>
      <c r="I83" s="125"/>
      <c r="J83" s="125"/>
      <c r="K83" s="125"/>
      <c r="L83" s="123"/>
      <c r="M83" s="30"/>
      <c r="N83" s="30"/>
      <c r="O83" s="30"/>
      <c r="P83" s="30"/>
      <c r="Q83" s="30"/>
      <c r="R83" s="30"/>
      <c r="S83" s="30"/>
      <c r="T83" s="30"/>
      <c r="U83" s="29"/>
      <c r="V83" s="130"/>
      <c r="W83" s="156"/>
      <c r="X83" s="156"/>
      <c r="Y83" s="156"/>
      <c r="Z83" s="156"/>
      <c r="AA83" s="156"/>
      <c r="AB83" s="156"/>
      <c r="AC83" s="156"/>
      <c r="AD83" s="156"/>
      <c r="AE83" s="156"/>
      <c r="AF83" s="156"/>
      <c r="AG83" s="156"/>
      <c r="AH83" s="156"/>
      <c r="AI83" s="156"/>
      <c r="AJ83" s="156"/>
      <c r="AK83" s="156"/>
      <c r="AL83" s="156"/>
      <c r="AM83" s="156"/>
    </row>
    <row r="84" spans="1:40" ht="20.149999999999999" customHeight="1">
      <c r="A84" s="156"/>
      <c r="B84" s="649" t="s">
        <v>344</v>
      </c>
      <c r="C84" s="650"/>
      <c r="D84" s="656"/>
      <c r="E84" s="941"/>
      <c r="F84" s="941"/>
      <c r="G84" s="942"/>
      <c r="H84" s="942"/>
      <c r="I84" s="125"/>
      <c r="J84" s="125"/>
      <c r="K84" s="125"/>
      <c r="L84" s="123"/>
      <c r="M84" s="30"/>
      <c r="N84" s="30"/>
      <c r="O84" s="30"/>
      <c r="P84" s="30"/>
      <c r="Q84" s="30"/>
      <c r="R84" s="30"/>
      <c r="S84" s="30"/>
      <c r="T84" s="30"/>
      <c r="U84" s="29"/>
      <c r="V84" s="130"/>
      <c r="W84" s="156"/>
      <c r="X84" s="156"/>
      <c r="Y84" s="156"/>
      <c r="Z84" s="156"/>
      <c r="AA84" s="156"/>
      <c r="AB84" s="156"/>
      <c r="AC84" s="156"/>
      <c r="AD84" s="156"/>
      <c r="AE84" s="156"/>
      <c r="AF84" s="156"/>
      <c r="AG84" s="156"/>
      <c r="AH84" s="156"/>
      <c r="AI84" s="156"/>
      <c r="AJ84" s="156"/>
      <c r="AK84" s="156"/>
      <c r="AL84" s="156"/>
      <c r="AM84" s="156"/>
    </row>
    <row r="85" spans="1:40" ht="20.149999999999999" customHeight="1">
      <c r="A85" s="156"/>
      <c r="B85" s="943" t="s">
        <v>345</v>
      </c>
      <c r="C85" s="944"/>
      <c r="D85" s="945"/>
      <c r="E85" s="941"/>
      <c r="F85" s="941"/>
      <c r="G85" s="942"/>
      <c r="H85" s="942"/>
      <c r="I85" s="125"/>
      <c r="J85" s="125"/>
      <c r="K85" s="125"/>
      <c r="L85" s="123"/>
      <c r="M85" s="30"/>
      <c r="N85" s="30"/>
      <c r="O85" s="30"/>
      <c r="P85" s="30"/>
      <c r="Q85" s="30"/>
      <c r="R85" s="30"/>
      <c r="S85" s="30"/>
      <c r="T85" s="30"/>
      <c r="U85" s="29"/>
      <c r="V85" s="130"/>
      <c r="W85" s="156"/>
      <c r="X85" s="156"/>
      <c r="Y85" s="156"/>
      <c r="Z85" s="156"/>
      <c r="AA85" s="156"/>
      <c r="AB85" s="156"/>
      <c r="AC85" s="156"/>
      <c r="AD85" s="156"/>
      <c r="AE85" s="156"/>
      <c r="AF85" s="156"/>
      <c r="AG85" s="156"/>
      <c r="AH85" s="156"/>
      <c r="AI85" s="156"/>
      <c r="AJ85" s="156"/>
      <c r="AK85" s="156"/>
      <c r="AL85" s="156"/>
      <c r="AM85" s="156"/>
    </row>
    <row r="86" spans="1:40" ht="20.149999999999999" customHeight="1">
      <c r="A86" s="156"/>
      <c r="B86" s="29"/>
      <c r="C86" s="29"/>
      <c r="D86" s="29"/>
      <c r="E86" s="29"/>
      <c r="F86" s="29"/>
      <c r="G86" s="29"/>
      <c r="H86" s="29"/>
      <c r="I86" s="29"/>
      <c r="J86" s="29"/>
      <c r="K86" s="125"/>
      <c r="L86" s="123"/>
      <c r="M86" s="30"/>
      <c r="O86" s="30"/>
      <c r="P86" s="30"/>
      <c r="Q86" s="30"/>
      <c r="R86" s="30"/>
      <c r="S86" s="30"/>
      <c r="T86" s="30"/>
      <c r="U86" s="29"/>
      <c r="V86" s="130"/>
      <c r="W86" s="156"/>
      <c r="X86" s="156"/>
      <c r="Y86" s="156"/>
      <c r="Z86" s="156"/>
      <c r="AA86" s="156"/>
      <c r="AB86" s="156"/>
      <c r="AC86" s="156"/>
      <c r="AD86" s="156"/>
      <c r="AE86" s="156"/>
      <c r="AF86" s="156"/>
      <c r="AG86" s="156"/>
      <c r="AH86" s="156"/>
      <c r="AI86" s="156"/>
      <c r="AJ86" s="156"/>
      <c r="AK86" s="156"/>
      <c r="AL86" s="156"/>
      <c r="AM86" s="156"/>
    </row>
    <row r="87" spans="1:40" ht="20.149999999999999" customHeight="1">
      <c r="A87" s="156"/>
      <c r="B87" s="939" t="s">
        <v>485</v>
      </c>
      <c r="C87" s="940"/>
      <c r="D87" s="940"/>
      <c r="E87" s="940"/>
      <c r="F87" s="940"/>
      <c r="G87" s="940"/>
      <c r="H87" s="940"/>
      <c r="I87" s="940"/>
      <c r="J87" s="940"/>
      <c r="K87" s="959" t="str">
        <f>IF(基本入力!E73="","",基本入力!E73)</f>
        <v/>
      </c>
      <c r="L87" s="960"/>
      <c r="M87" s="960"/>
      <c r="N87" s="960"/>
      <c r="O87" s="960"/>
      <c r="P87" s="961"/>
      <c r="Q87" s="30"/>
      <c r="R87" s="30"/>
      <c r="S87" s="30"/>
      <c r="T87" s="30"/>
      <c r="U87" s="30"/>
      <c r="V87" s="29"/>
      <c r="W87" s="285" t="s">
        <v>324</v>
      </c>
      <c r="X87" s="156" t="s">
        <v>347</v>
      </c>
      <c r="Y87" s="156"/>
      <c r="Z87" s="156"/>
      <c r="AA87" s="156"/>
      <c r="AB87" s="156"/>
      <c r="AC87" s="156"/>
      <c r="AD87" s="156"/>
      <c r="AE87" s="156"/>
      <c r="AF87" s="156"/>
      <c r="AG87" s="156"/>
      <c r="AH87" s="156"/>
      <c r="AI87" s="156"/>
      <c r="AJ87" s="156"/>
      <c r="AK87" s="156"/>
      <c r="AL87" s="156"/>
      <c r="AM87" s="156"/>
    </row>
    <row r="88" spans="1:40" ht="15.75" customHeight="1">
      <c r="A88" s="156"/>
      <c r="B88" s="29"/>
      <c r="C88" s="29"/>
      <c r="D88" s="29"/>
      <c r="E88" s="29"/>
      <c r="F88" s="29"/>
      <c r="G88" s="29"/>
      <c r="H88" s="29"/>
      <c r="I88" s="29"/>
      <c r="J88" s="29"/>
      <c r="K88" s="29"/>
      <c r="L88" s="29"/>
      <c r="M88" s="30"/>
      <c r="N88" s="30"/>
      <c r="O88" s="30"/>
      <c r="P88" s="30"/>
      <c r="Q88" s="30"/>
      <c r="R88" s="30"/>
      <c r="S88" s="30"/>
      <c r="T88" s="30"/>
      <c r="U88" s="30"/>
      <c r="V88" s="29"/>
      <c r="W88" s="156"/>
      <c r="X88" s="156"/>
      <c r="Y88" s="156"/>
      <c r="Z88" s="156"/>
      <c r="AA88" s="156"/>
      <c r="AB88" s="156"/>
      <c r="AC88" s="156"/>
      <c r="AD88" s="156"/>
      <c r="AE88" s="156"/>
      <c r="AF88" s="156"/>
      <c r="AG88" s="156"/>
      <c r="AH88" s="156"/>
      <c r="AI88" s="156"/>
      <c r="AJ88" s="156"/>
      <c r="AK88" s="156"/>
      <c r="AL88" s="156"/>
      <c r="AM88" s="156"/>
    </row>
    <row r="89" spans="1:40" ht="20.149999999999999" customHeight="1">
      <c r="A89" s="156"/>
      <c r="B89" s="276" t="s">
        <v>139</v>
      </c>
      <c r="C89" s="29"/>
      <c r="D89" s="29"/>
      <c r="E89" s="29"/>
      <c r="F89" s="29"/>
      <c r="G89" s="29"/>
      <c r="H89" s="29"/>
      <c r="I89" s="29"/>
      <c r="J89" s="29"/>
      <c r="K89" s="125"/>
      <c r="L89" s="123"/>
      <c r="M89" s="30"/>
      <c r="N89" s="30"/>
      <c r="O89" s="30"/>
      <c r="P89" s="30"/>
      <c r="Q89" s="30"/>
      <c r="R89" s="30"/>
      <c r="S89" s="30"/>
      <c r="T89" s="30"/>
      <c r="U89" s="29"/>
      <c r="V89" s="130"/>
      <c r="W89" s="156"/>
      <c r="X89" s="156"/>
      <c r="Y89" s="156"/>
      <c r="Z89" s="156"/>
      <c r="AA89" s="156"/>
      <c r="AB89" s="156"/>
      <c r="AC89" s="156"/>
      <c r="AD89" s="156"/>
      <c r="AE89" s="156"/>
      <c r="AF89" s="156"/>
      <c r="AG89" s="156"/>
      <c r="AH89" s="156"/>
      <c r="AI89" s="156"/>
      <c r="AJ89" s="156"/>
      <c r="AK89" s="156"/>
      <c r="AL89" s="156"/>
      <c r="AM89" s="156"/>
    </row>
    <row r="90" spans="1:40" ht="20.149999999999999" customHeight="1">
      <c r="A90" s="156"/>
      <c r="B90" s="29" t="s">
        <v>346</v>
      </c>
      <c r="C90" s="30"/>
      <c r="D90" s="30"/>
      <c r="E90" s="30"/>
      <c r="F90" s="30"/>
      <c r="G90" s="30"/>
      <c r="H90" s="30"/>
      <c r="I90" s="30"/>
      <c r="J90" s="30"/>
      <c r="K90" s="30"/>
      <c r="L90" s="30"/>
      <c r="M90" s="30"/>
      <c r="N90" s="30"/>
      <c r="O90" s="30"/>
      <c r="P90" s="30"/>
      <c r="Q90" s="30"/>
      <c r="R90" s="30"/>
      <c r="S90" s="30"/>
      <c r="T90" s="30"/>
      <c r="U90" s="30"/>
      <c r="V90" s="29"/>
      <c r="W90" s="156"/>
      <c r="X90" s="156"/>
      <c r="Y90" s="156"/>
      <c r="Z90" s="156"/>
      <c r="AA90" s="156"/>
      <c r="AB90" s="156"/>
      <c r="AC90" s="156"/>
      <c r="AD90" s="156"/>
      <c r="AE90" s="156"/>
      <c r="AF90" s="156"/>
      <c r="AG90" s="156"/>
      <c r="AH90" s="156"/>
      <c r="AI90" s="156"/>
      <c r="AJ90" s="156"/>
      <c r="AK90" s="156"/>
      <c r="AL90" s="156"/>
      <c r="AM90" s="156"/>
    </row>
    <row r="91" spans="1:40" ht="20.149999999999999" customHeight="1">
      <c r="A91" s="156"/>
      <c r="B91" s="649" t="s">
        <v>108</v>
      </c>
      <c r="C91" s="650"/>
      <c r="D91" s="650"/>
      <c r="E91" s="650"/>
      <c r="F91" s="650"/>
      <c r="G91" s="650"/>
      <c r="H91" s="650"/>
      <c r="I91" s="650"/>
      <c r="J91" s="656"/>
      <c r="K91" s="957" t="s">
        <v>97</v>
      </c>
      <c r="L91" s="957"/>
      <c r="M91" s="957"/>
      <c r="N91" s="957"/>
      <c r="O91" s="957"/>
      <c r="P91" s="957"/>
      <c r="Q91" s="957"/>
      <c r="R91" s="957" t="s">
        <v>98</v>
      </c>
      <c r="S91" s="957"/>
      <c r="T91" s="957"/>
      <c r="U91" s="957"/>
      <c r="V91" s="957"/>
      <c r="W91" s="156"/>
      <c r="X91" s="156"/>
      <c r="Y91" s="156"/>
      <c r="Z91" s="156"/>
      <c r="AA91" s="156"/>
      <c r="AB91" s="156"/>
      <c r="AC91" s="156"/>
      <c r="AD91" s="156"/>
      <c r="AE91" s="156"/>
      <c r="AF91" s="156"/>
      <c r="AG91" s="156"/>
      <c r="AH91" s="156"/>
      <c r="AI91" s="156"/>
      <c r="AJ91" s="156"/>
      <c r="AK91" s="156"/>
      <c r="AL91" s="156"/>
      <c r="AM91" s="156"/>
    </row>
    <row r="92" spans="1:40" ht="20.149999999999999" customHeight="1">
      <c r="A92" s="156"/>
      <c r="B92" s="946"/>
      <c r="C92" s="946"/>
      <c r="D92" s="946"/>
      <c r="E92" s="946"/>
      <c r="F92" s="946"/>
      <c r="G92" s="946"/>
      <c r="H92" s="946"/>
      <c r="I92" s="946"/>
      <c r="J92" s="946"/>
      <c r="K92" s="947"/>
      <c r="L92" s="947"/>
      <c r="M92" s="947"/>
      <c r="N92" s="947"/>
      <c r="O92" s="947"/>
      <c r="P92" s="947"/>
      <c r="Q92" s="947"/>
      <c r="R92" s="946"/>
      <c r="S92" s="946"/>
      <c r="T92" s="946"/>
      <c r="U92" s="946"/>
      <c r="V92" s="946"/>
      <c r="W92" s="287"/>
      <c r="X92" s="156"/>
      <c r="Y92" s="156"/>
      <c r="Z92" s="156"/>
      <c r="AA92" s="156"/>
      <c r="AB92" s="156"/>
      <c r="AC92" s="156"/>
      <c r="AD92" s="156"/>
      <c r="AE92" s="156"/>
      <c r="AF92" s="156"/>
      <c r="AG92" s="156"/>
      <c r="AH92" s="156"/>
      <c r="AI92" s="156"/>
      <c r="AJ92" s="156"/>
      <c r="AK92" s="156"/>
      <c r="AL92" s="156"/>
      <c r="AM92" s="156"/>
    </row>
    <row r="93" spans="1:40" ht="20.149999999999999" customHeight="1">
      <c r="A93" s="156"/>
      <c r="B93" s="123"/>
      <c r="C93" s="123"/>
      <c r="D93" s="123"/>
      <c r="E93" s="123"/>
      <c r="F93" s="123"/>
      <c r="G93" s="123"/>
      <c r="H93" s="123"/>
      <c r="I93" s="123"/>
      <c r="J93" s="123"/>
      <c r="K93" s="123"/>
      <c r="L93" s="123"/>
      <c r="M93" s="123"/>
      <c r="N93" s="123"/>
      <c r="O93" s="123"/>
      <c r="P93" s="123"/>
      <c r="Q93" s="123"/>
      <c r="R93" s="123"/>
      <c r="S93" s="123"/>
      <c r="T93" s="123"/>
      <c r="U93" s="123"/>
      <c r="V93" s="123"/>
      <c r="W93" s="156"/>
      <c r="X93" s="288"/>
      <c r="Y93" s="156"/>
      <c r="Z93" s="156"/>
      <c r="AA93" s="156"/>
      <c r="AB93" s="156"/>
      <c r="AC93" s="156"/>
      <c r="AD93" s="156"/>
      <c r="AE93" s="156"/>
      <c r="AF93" s="156"/>
      <c r="AG93" s="156"/>
      <c r="AH93" s="156"/>
      <c r="AI93" s="156"/>
      <c r="AJ93" s="156"/>
      <c r="AK93" s="156"/>
      <c r="AL93" s="156"/>
      <c r="AM93" s="156"/>
    </row>
    <row r="94" spans="1:40" ht="20.149999999999999" customHeight="1">
      <c r="A94" s="156"/>
      <c r="B94" s="29" t="s">
        <v>109</v>
      </c>
      <c r="C94" s="29"/>
      <c r="D94" s="29"/>
      <c r="E94" s="29"/>
      <c r="F94" s="29"/>
      <c r="G94" s="29"/>
      <c r="H94" s="29"/>
      <c r="I94" s="29"/>
      <c r="J94" s="29"/>
      <c r="K94" s="29"/>
      <c r="L94" s="29"/>
      <c r="M94" s="30"/>
      <c r="N94" s="30"/>
      <c r="O94" s="30"/>
      <c r="P94" s="30"/>
      <c r="Q94" s="30"/>
      <c r="R94" s="30"/>
      <c r="S94" s="30"/>
      <c r="T94" s="30"/>
      <c r="U94" s="30"/>
      <c r="V94" s="29"/>
      <c r="W94" s="156"/>
      <c r="X94" s="657"/>
      <c r="Y94" s="657"/>
      <c r="Z94" s="657"/>
      <c r="AA94" s="657"/>
      <c r="AB94" s="657"/>
      <c r="AC94" s="657"/>
      <c r="AD94" s="657"/>
      <c r="AE94" s="657"/>
      <c r="AF94" s="657"/>
      <c r="AG94" s="657"/>
      <c r="AH94" s="657"/>
      <c r="AI94" s="657"/>
      <c r="AJ94" s="657"/>
      <c r="AK94" s="657"/>
      <c r="AL94" s="657"/>
      <c r="AM94" s="657"/>
      <c r="AN94" s="322" t="s">
        <v>433</v>
      </c>
    </row>
    <row r="95" spans="1:40" ht="20.149999999999999" customHeight="1">
      <c r="A95" s="156"/>
      <c r="B95" s="948"/>
      <c r="C95" s="949"/>
      <c r="D95" s="949"/>
      <c r="E95" s="949"/>
      <c r="F95" s="949"/>
      <c r="G95" s="949"/>
      <c r="H95" s="949"/>
      <c r="I95" s="949"/>
      <c r="J95" s="949"/>
      <c r="K95" s="949"/>
      <c r="L95" s="949"/>
      <c r="M95" s="949"/>
      <c r="N95" s="949"/>
      <c r="O95" s="949"/>
      <c r="P95" s="949"/>
      <c r="Q95" s="949"/>
      <c r="R95" s="949"/>
      <c r="S95" s="949"/>
      <c r="T95" s="949"/>
      <c r="U95" s="949"/>
      <c r="V95" s="950"/>
      <c r="W95" s="156"/>
      <c r="X95" s="657"/>
      <c r="Y95" s="657"/>
      <c r="Z95" s="657"/>
      <c r="AA95" s="657"/>
      <c r="AB95" s="657"/>
      <c r="AC95" s="657"/>
      <c r="AD95" s="657"/>
      <c r="AE95" s="657"/>
      <c r="AF95" s="657"/>
      <c r="AG95" s="657"/>
      <c r="AH95" s="657"/>
      <c r="AI95" s="657"/>
      <c r="AJ95" s="657"/>
      <c r="AK95" s="657"/>
      <c r="AL95" s="657"/>
      <c r="AM95" s="657"/>
    </row>
    <row r="96" spans="1:40" ht="20.149999999999999" customHeight="1">
      <c r="A96" s="156"/>
      <c r="B96" s="951"/>
      <c r="C96" s="952"/>
      <c r="D96" s="952"/>
      <c r="E96" s="952"/>
      <c r="F96" s="952"/>
      <c r="G96" s="952"/>
      <c r="H96" s="952"/>
      <c r="I96" s="952"/>
      <c r="J96" s="952"/>
      <c r="K96" s="952"/>
      <c r="L96" s="952"/>
      <c r="M96" s="952"/>
      <c r="N96" s="952"/>
      <c r="O96" s="952"/>
      <c r="P96" s="952"/>
      <c r="Q96" s="952"/>
      <c r="R96" s="952"/>
      <c r="S96" s="952"/>
      <c r="T96" s="952"/>
      <c r="U96" s="952"/>
      <c r="V96" s="953"/>
      <c r="W96" s="156"/>
      <c r="X96" s="657"/>
      <c r="Y96" s="657"/>
      <c r="Z96" s="657"/>
      <c r="AA96" s="657"/>
      <c r="AB96" s="657"/>
      <c r="AC96" s="657"/>
      <c r="AD96" s="657"/>
      <c r="AE96" s="657"/>
      <c r="AF96" s="657"/>
      <c r="AG96" s="657"/>
      <c r="AH96" s="657"/>
      <c r="AI96" s="657"/>
      <c r="AJ96" s="657"/>
      <c r="AK96" s="657"/>
      <c r="AL96" s="657"/>
      <c r="AM96" s="657"/>
    </row>
    <row r="97" spans="1:44" ht="20.149999999999999" customHeight="1">
      <c r="A97" s="156"/>
      <c r="B97" s="951"/>
      <c r="C97" s="952"/>
      <c r="D97" s="952"/>
      <c r="E97" s="952"/>
      <c r="F97" s="952"/>
      <c r="G97" s="952"/>
      <c r="H97" s="952"/>
      <c r="I97" s="952"/>
      <c r="J97" s="952"/>
      <c r="K97" s="952"/>
      <c r="L97" s="952"/>
      <c r="M97" s="952"/>
      <c r="N97" s="952"/>
      <c r="O97" s="952"/>
      <c r="P97" s="952"/>
      <c r="Q97" s="952"/>
      <c r="R97" s="952"/>
      <c r="S97" s="952"/>
      <c r="T97" s="952"/>
      <c r="U97" s="952"/>
      <c r="V97" s="953"/>
      <c r="W97" s="156"/>
      <c r="X97" s="156"/>
      <c r="Y97" s="156"/>
      <c r="Z97" s="156"/>
      <c r="AA97" s="156"/>
      <c r="AB97" s="156"/>
      <c r="AC97" s="156"/>
      <c r="AD97" s="156"/>
      <c r="AE97" s="156"/>
      <c r="AF97" s="156"/>
      <c r="AG97" s="156"/>
      <c r="AH97" s="156"/>
      <c r="AI97" s="156"/>
      <c r="AJ97" s="156"/>
      <c r="AK97" s="156"/>
      <c r="AL97" s="156"/>
      <c r="AM97" s="156"/>
    </row>
    <row r="98" spans="1:44" ht="20.149999999999999" customHeight="1">
      <c r="A98" s="156"/>
      <c r="B98" s="954"/>
      <c r="C98" s="955"/>
      <c r="D98" s="955"/>
      <c r="E98" s="955"/>
      <c r="F98" s="955"/>
      <c r="G98" s="955"/>
      <c r="H98" s="955"/>
      <c r="I98" s="955"/>
      <c r="J98" s="955"/>
      <c r="K98" s="955"/>
      <c r="L98" s="955"/>
      <c r="M98" s="955"/>
      <c r="N98" s="955"/>
      <c r="O98" s="955"/>
      <c r="P98" s="955"/>
      <c r="Q98" s="955"/>
      <c r="R98" s="955"/>
      <c r="S98" s="955"/>
      <c r="T98" s="955"/>
      <c r="U98" s="955"/>
      <c r="V98" s="956"/>
      <c r="W98" s="156"/>
      <c r="X98" s="156"/>
      <c r="Y98" s="156"/>
      <c r="Z98" s="156"/>
      <c r="AA98" s="156"/>
      <c r="AB98" s="156"/>
      <c r="AC98" s="156"/>
      <c r="AD98" s="156"/>
      <c r="AE98" s="156"/>
      <c r="AF98" s="156"/>
      <c r="AG98" s="156"/>
      <c r="AH98" s="156"/>
      <c r="AI98" s="156"/>
      <c r="AJ98" s="156"/>
      <c r="AK98" s="156"/>
      <c r="AL98" s="156"/>
      <c r="AM98" s="156"/>
    </row>
    <row r="99" spans="1:44" ht="10.5" customHeight="1">
      <c r="A99" s="156"/>
      <c r="B99" s="73"/>
      <c r="C99" s="73"/>
      <c r="D99" s="73"/>
      <c r="E99" s="73"/>
      <c r="F99" s="73"/>
      <c r="G99" s="73"/>
      <c r="H99" s="73"/>
      <c r="I99" s="73"/>
      <c r="J99" s="73"/>
      <c r="K99" s="73"/>
      <c r="L99" s="73"/>
      <c r="M99" s="73"/>
      <c r="N99" s="73"/>
      <c r="O99" s="73"/>
      <c r="P99" s="73"/>
      <c r="Q99" s="73"/>
      <c r="R99" s="73"/>
      <c r="S99" s="73"/>
      <c r="T99" s="73"/>
      <c r="U99" s="73"/>
      <c r="V99" s="73"/>
      <c r="W99" s="156"/>
      <c r="X99" s="156"/>
      <c r="Y99" s="156"/>
      <c r="Z99" s="156"/>
      <c r="AA99" s="156"/>
      <c r="AB99" s="156"/>
      <c r="AC99" s="156"/>
      <c r="AD99" s="156"/>
      <c r="AE99" s="156"/>
      <c r="AF99" s="156"/>
      <c r="AG99" s="156"/>
      <c r="AH99" s="156"/>
      <c r="AI99" s="156"/>
      <c r="AJ99" s="156"/>
      <c r="AK99" s="156"/>
      <c r="AL99" s="156"/>
      <c r="AM99" s="156"/>
    </row>
    <row r="100" spans="1:44" ht="10.5" customHeight="1">
      <c r="A100" s="156"/>
      <c r="B100" s="123"/>
      <c r="C100" s="123"/>
      <c r="D100" s="123"/>
      <c r="E100" s="123"/>
      <c r="F100" s="123"/>
      <c r="G100" s="123"/>
      <c r="H100" s="123"/>
      <c r="I100" s="123"/>
      <c r="J100" s="123"/>
      <c r="K100" s="123"/>
      <c r="L100" s="123"/>
      <c r="M100" s="123"/>
      <c r="N100" s="123"/>
      <c r="O100" s="123"/>
      <c r="P100" s="123"/>
      <c r="Q100" s="123"/>
      <c r="R100" s="123"/>
      <c r="S100" s="123"/>
      <c r="T100" s="123"/>
      <c r="U100" s="123"/>
      <c r="V100" s="123"/>
      <c r="W100" s="156"/>
      <c r="X100" s="427"/>
      <c r="Y100" s="417"/>
      <c r="Z100" s="417"/>
      <c r="AA100" s="417"/>
      <c r="AB100" s="417"/>
      <c r="AC100" s="417"/>
      <c r="AD100" s="417"/>
      <c r="AE100" s="417"/>
      <c r="AF100" s="417"/>
      <c r="AG100" s="417"/>
      <c r="AH100" s="417"/>
      <c r="AI100" s="417"/>
      <c r="AJ100" s="417"/>
      <c r="AK100" s="417"/>
      <c r="AL100" s="156"/>
      <c r="AM100" s="156"/>
    </row>
    <row r="101" spans="1:44" ht="27.75" customHeight="1">
      <c r="A101" s="156"/>
      <c r="B101" s="29" t="s">
        <v>486</v>
      </c>
      <c r="C101" s="123"/>
      <c r="D101" s="123"/>
      <c r="E101" s="123"/>
      <c r="F101" s="123"/>
      <c r="G101" s="123"/>
      <c r="H101" s="123"/>
      <c r="I101" s="123"/>
      <c r="J101" s="123"/>
      <c r="K101" s="123"/>
      <c r="L101" s="123"/>
      <c r="M101" s="123"/>
      <c r="N101" s="123"/>
      <c r="O101" s="123"/>
      <c r="P101" s="123"/>
      <c r="Q101" s="123"/>
      <c r="R101" s="123"/>
      <c r="S101" s="123"/>
      <c r="T101" s="123"/>
      <c r="U101" s="123"/>
      <c r="V101" s="123"/>
      <c r="W101" s="156"/>
      <c r="X101" s="416"/>
      <c r="Y101" s="416"/>
      <c r="Z101" s="416"/>
      <c r="AA101" s="416"/>
      <c r="AB101" s="416"/>
      <c r="AC101" s="416"/>
      <c r="AD101" s="416"/>
      <c r="AE101" s="416"/>
      <c r="AF101" s="416"/>
      <c r="AG101" s="416"/>
      <c r="AH101" s="416"/>
      <c r="AI101" s="416"/>
      <c r="AJ101" s="416"/>
      <c r="AK101" s="416"/>
      <c r="AL101" s="416"/>
      <c r="AM101" s="416"/>
      <c r="AN101" s="322" t="s">
        <v>433</v>
      </c>
    </row>
    <row r="102" spans="1:44" ht="27" customHeight="1">
      <c r="A102" s="156"/>
      <c r="B102" s="957" t="s">
        <v>362</v>
      </c>
      <c r="C102" s="957"/>
      <c r="D102" s="957"/>
      <c r="E102" s="957"/>
      <c r="F102" s="957"/>
      <c r="G102" s="957"/>
      <c r="H102" s="957" t="s">
        <v>363</v>
      </c>
      <c r="I102" s="957"/>
      <c r="J102" s="649" t="s">
        <v>364</v>
      </c>
      <c r="K102" s="650"/>
      <c r="L102" s="650"/>
      <c r="M102" s="650"/>
      <c r="N102" s="651" t="s">
        <v>515</v>
      </c>
      <c r="O102" s="652"/>
      <c r="P102" s="652"/>
      <c r="Q102" s="653"/>
      <c r="R102" s="958" t="s">
        <v>365</v>
      </c>
      <c r="S102" s="957"/>
      <c r="T102" s="957"/>
      <c r="U102" s="957"/>
      <c r="V102" s="957"/>
      <c r="W102" s="683" t="s">
        <v>324</v>
      </c>
      <c r="X102" s="457" t="str">
        <f>"令和"&amp;F3&amp;"年度において、環境価値（クレジット等）を活用した場合"</f>
        <v>令和7年度において、環境価値（クレジット等）を活用した場合</v>
      </c>
      <c r="Y102" s="417"/>
      <c r="Z102" s="417"/>
      <c r="AA102" s="417"/>
      <c r="AB102" s="417"/>
      <c r="AC102" s="417"/>
      <c r="AD102" s="417"/>
      <c r="AE102" s="417"/>
      <c r="AF102" s="417"/>
      <c r="AG102" s="417"/>
      <c r="AH102" s="417"/>
      <c r="AI102" s="417"/>
      <c r="AJ102" s="417"/>
      <c r="AK102" s="417"/>
      <c r="AL102" s="156"/>
      <c r="AM102" s="156"/>
      <c r="AO102" s="501" t="s">
        <v>491</v>
      </c>
      <c r="AP102" s="501" t="s">
        <v>409</v>
      </c>
    </row>
    <row r="103" spans="1:44" ht="21.75" customHeight="1">
      <c r="A103" s="156"/>
      <c r="B103" s="990" t="s">
        <v>431</v>
      </c>
      <c r="C103" s="991"/>
      <c r="D103" s="965" t="s">
        <v>371</v>
      </c>
      <c r="E103" s="966"/>
      <c r="F103" s="966"/>
      <c r="G103" s="967"/>
      <c r="H103" s="941"/>
      <c r="I103" s="941"/>
      <c r="J103" s="934"/>
      <c r="K103" s="964"/>
      <c r="L103" s="964"/>
      <c r="M103" s="509" t="s">
        <v>492</v>
      </c>
      <c r="N103" s="647"/>
      <c r="O103" s="648"/>
      <c r="P103" s="648"/>
      <c r="Q103" s="514" t="s">
        <v>514</v>
      </c>
      <c r="R103" s="962" t="str">
        <f>IF(OR(J103="",N103=""),"",J103*N103/1000)</f>
        <v/>
      </c>
      <c r="S103" s="962"/>
      <c r="T103" s="963"/>
      <c r="U103" s="650" t="s">
        <v>513</v>
      </c>
      <c r="V103" s="656"/>
      <c r="W103" s="683"/>
      <c r="X103" s="657" t="s">
        <v>516</v>
      </c>
      <c r="Y103" s="657"/>
      <c r="Z103" s="657"/>
      <c r="AA103" s="657"/>
      <c r="AB103" s="657"/>
      <c r="AC103" s="657"/>
      <c r="AD103" s="657"/>
      <c r="AE103" s="657"/>
      <c r="AF103" s="657"/>
      <c r="AG103" s="657"/>
      <c r="AH103" s="657"/>
      <c r="AI103" s="657"/>
      <c r="AJ103" s="657"/>
      <c r="AK103" s="657"/>
      <c r="AL103" s="657"/>
      <c r="AM103" s="657"/>
      <c r="AO103" s="504">
        <f>IF(J103="",0,J103/1000)</f>
        <v>0</v>
      </c>
      <c r="AP103" s="503" t="str">
        <f>IF(J103&lt;&gt;"",AO103*$K$43, "")</f>
        <v/>
      </c>
      <c r="AR103" s="499"/>
    </row>
    <row r="104" spans="1:44" ht="21.75" customHeight="1">
      <c r="A104" s="156"/>
      <c r="B104" s="992"/>
      <c r="C104" s="993"/>
      <c r="D104" s="965" t="s">
        <v>420</v>
      </c>
      <c r="E104" s="966"/>
      <c r="F104" s="966"/>
      <c r="G104" s="967"/>
      <c r="H104" s="941"/>
      <c r="I104" s="941"/>
      <c r="J104" s="934"/>
      <c r="K104" s="964"/>
      <c r="L104" s="964"/>
      <c r="M104" s="507" t="s">
        <v>513</v>
      </c>
      <c r="N104" s="647"/>
      <c r="O104" s="648"/>
      <c r="P104" s="648"/>
      <c r="Q104" s="514" t="s">
        <v>514</v>
      </c>
      <c r="R104" s="1000" t="str">
        <f>IF(J104="","",J104)</f>
        <v/>
      </c>
      <c r="S104" s="1000"/>
      <c r="T104" s="1001"/>
      <c r="U104" s="650" t="s">
        <v>513</v>
      </c>
      <c r="V104" s="656"/>
      <c r="W104" s="683"/>
      <c r="X104" s="657"/>
      <c r="Y104" s="657"/>
      <c r="Z104" s="657"/>
      <c r="AA104" s="657"/>
      <c r="AB104" s="657"/>
      <c r="AC104" s="657"/>
      <c r="AD104" s="657"/>
      <c r="AE104" s="657"/>
      <c r="AF104" s="657"/>
      <c r="AG104" s="657"/>
      <c r="AH104" s="657"/>
      <c r="AI104" s="657"/>
      <c r="AJ104" s="657"/>
      <c r="AK104" s="657"/>
      <c r="AL104" s="657"/>
      <c r="AM104" s="657"/>
      <c r="AO104" s="504">
        <f>IF(N104="",J104/0.411,J104/N104)</f>
        <v>0</v>
      </c>
      <c r="AP104" s="503" t="str">
        <f>IF(J104&lt;&gt;"",AO104*$K$43, "")</f>
        <v/>
      </c>
      <c r="AR104" s="499"/>
    </row>
    <row r="105" spans="1:44" ht="21.75" customHeight="1">
      <c r="A105" s="156"/>
      <c r="B105" s="994"/>
      <c r="C105" s="995"/>
      <c r="D105" s="965" t="s">
        <v>373</v>
      </c>
      <c r="E105" s="966"/>
      <c r="F105" s="966"/>
      <c r="G105" s="967"/>
      <c r="H105" s="941"/>
      <c r="I105" s="941"/>
      <c r="J105" s="934"/>
      <c r="K105" s="964"/>
      <c r="L105" s="964"/>
      <c r="M105" s="509" t="s">
        <v>492</v>
      </c>
      <c r="N105" s="647"/>
      <c r="O105" s="648"/>
      <c r="P105" s="648"/>
      <c r="Q105" s="514" t="s">
        <v>514</v>
      </c>
      <c r="R105" s="962" t="str">
        <f>IF(OR(J105="",N105=""),"",J105*N105/1000)</f>
        <v/>
      </c>
      <c r="S105" s="962"/>
      <c r="T105" s="963"/>
      <c r="U105" s="650" t="s">
        <v>513</v>
      </c>
      <c r="V105" s="656"/>
      <c r="W105" s="683"/>
      <c r="X105" s="657"/>
      <c r="Y105" s="657"/>
      <c r="Z105" s="657"/>
      <c r="AA105" s="657"/>
      <c r="AB105" s="657"/>
      <c r="AC105" s="657"/>
      <c r="AD105" s="657"/>
      <c r="AE105" s="657"/>
      <c r="AF105" s="657"/>
      <c r="AG105" s="657"/>
      <c r="AH105" s="657"/>
      <c r="AI105" s="657"/>
      <c r="AJ105" s="657"/>
      <c r="AK105" s="657"/>
      <c r="AL105" s="657"/>
      <c r="AM105" s="657"/>
      <c r="AO105" s="504">
        <f>IF(J105="",0,J105/1000)</f>
        <v>0</v>
      </c>
      <c r="AP105" s="503" t="str">
        <f>IF(J105&lt;&gt;"",AO105*$K$43, "")</f>
        <v/>
      </c>
    </row>
    <row r="106" spans="1:44" ht="21.75" customHeight="1">
      <c r="A106" s="156"/>
      <c r="B106" s="990" t="s">
        <v>429</v>
      </c>
      <c r="C106" s="1015"/>
      <c r="D106" s="965" t="s">
        <v>374</v>
      </c>
      <c r="E106" s="966"/>
      <c r="F106" s="966"/>
      <c r="G106" s="967"/>
      <c r="H106" s="936"/>
      <c r="I106" s="937"/>
      <c r="J106" s="934"/>
      <c r="K106" s="964"/>
      <c r="L106" s="964"/>
      <c r="M106" s="509" t="str">
        <f>IF(D106="","",IF(OR(D106="非化石証書",D106="グリーン電力証書",D106="電気由来クレジット"),"kWh",IF(OR(D106="グリーン熱証書",D106="熱由来クレジット"),"GJ","t-CO2")))</f>
        <v>GJ</v>
      </c>
      <c r="N106" s="654">
        <v>6.54E-2</v>
      </c>
      <c r="O106" s="655"/>
      <c r="P106" s="655"/>
      <c r="Q106" s="525" t="s">
        <v>508</v>
      </c>
      <c r="R106" s="962" t="str">
        <f>IF(OR(J106="",N106=""),"",J106*N106)</f>
        <v/>
      </c>
      <c r="S106" s="962"/>
      <c r="T106" s="963"/>
      <c r="U106" s="650" t="s">
        <v>513</v>
      </c>
      <c r="V106" s="656"/>
      <c r="W106" s="683"/>
      <c r="X106" s="657"/>
      <c r="Y106" s="657"/>
      <c r="Z106" s="657"/>
      <c r="AA106" s="657"/>
      <c r="AB106" s="657"/>
      <c r="AC106" s="657"/>
      <c r="AD106" s="657"/>
      <c r="AE106" s="657"/>
      <c r="AF106" s="657"/>
      <c r="AG106" s="657"/>
      <c r="AH106" s="657"/>
      <c r="AI106" s="657"/>
      <c r="AJ106" s="657"/>
      <c r="AK106" s="657"/>
      <c r="AL106" s="657"/>
      <c r="AM106" s="657"/>
      <c r="AO106" s="499"/>
      <c r="AQ106" s="499"/>
    </row>
    <row r="107" spans="1:44" ht="21.75" customHeight="1">
      <c r="A107" s="156"/>
      <c r="B107" s="654" t="s">
        <v>430</v>
      </c>
      <c r="C107" s="655"/>
      <c r="D107" s="997" t="s">
        <v>421</v>
      </c>
      <c r="E107" s="998"/>
      <c r="F107" s="998"/>
      <c r="G107" s="999"/>
      <c r="H107" s="941"/>
      <c r="I107" s="941"/>
      <c r="J107" s="934"/>
      <c r="K107" s="964"/>
      <c r="L107" s="964"/>
      <c r="M107" s="510" t="s">
        <v>513</v>
      </c>
      <c r="N107" s="970"/>
      <c r="O107" s="971"/>
      <c r="P107" s="971"/>
      <c r="Q107" s="972"/>
      <c r="R107" s="962" t="str">
        <f>IF(J107="","",J107)</f>
        <v/>
      </c>
      <c r="S107" s="962"/>
      <c r="T107" s="963"/>
      <c r="U107" s="650" t="s">
        <v>513</v>
      </c>
      <c r="V107" s="656"/>
      <c r="W107" s="683"/>
      <c r="X107" s="657"/>
      <c r="Y107" s="657"/>
      <c r="Z107" s="657"/>
      <c r="AA107" s="657"/>
      <c r="AB107" s="657"/>
      <c r="AC107" s="657"/>
      <c r="AD107" s="657"/>
      <c r="AE107" s="657"/>
      <c r="AF107" s="657"/>
      <c r="AG107" s="657"/>
      <c r="AH107" s="657"/>
      <c r="AI107" s="657"/>
      <c r="AJ107" s="657"/>
      <c r="AK107" s="657"/>
      <c r="AL107" s="657"/>
      <c r="AM107" s="657"/>
      <c r="AO107" s="499"/>
      <c r="AP107" s="499"/>
      <c r="AQ107" s="499"/>
    </row>
    <row r="108" spans="1:44">
      <c r="A108" s="156"/>
      <c r="B108" s="123"/>
      <c r="C108" s="123"/>
      <c r="D108" s="123"/>
      <c r="E108" s="123"/>
      <c r="F108" s="123"/>
      <c r="G108" s="123"/>
      <c r="H108" s="123"/>
      <c r="I108" s="123"/>
      <c r="J108" s="123"/>
      <c r="K108" s="123"/>
      <c r="L108" s="123"/>
      <c r="M108" s="123"/>
      <c r="N108" s="123"/>
      <c r="O108" s="123"/>
      <c r="P108" s="123"/>
      <c r="Q108" s="123"/>
      <c r="R108" s="123"/>
      <c r="S108" s="123"/>
      <c r="T108" s="123"/>
      <c r="U108" s="123"/>
      <c r="V108" s="123"/>
      <c r="W108" s="156"/>
      <c r="X108" s="1013" t="str">
        <f>"令和"&amp;F3&amp;"年度において、未利用エネルギー等により生成した電力又は熱を他のものへ供給した場合、再生可能エネルギー等の種類を選択してください。"</f>
        <v>令和7年度において、未利用エネルギー等により生成した電力又は熱を他のものへ供給した場合、再生可能エネルギー等の種類を選択してください。</v>
      </c>
      <c r="Y108" s="1013"/>
      <c r="Z108" s="1013"/>
      <c r="AA108" s="1013"/>
      <c r="AB108" s="1013"/>
      <c r="AC108" s="1013"/>
      <c r="AD108" s="1013"/>
      <c r="AE108" s="1013"/>
      <c r="AF108" s="1013"/>
      <c r="AG108" s="1013"/>
      <c r="AH108" s="1013"/>
      <c r="AI108" s="1013"/>
      <c r="AJ108" s="1013"/>
      <c r="AK108" s="1013"/>
      <c r="AL108" s="1013"/>
      <c r="AM108" s="1013"/>
    </row>
    <row r="109" spans="1:44" ht="29.25" customHeight="1">
      <c r="A109" s="156"/>
      <c r="B109" s="957" t="s">
        <v>366</v>
      </c>
      <c r="C109" s="957"/>
      <c r="D109" s="957"/>
      <c r="E109" s="957"/>
      <c r="F109" s="1016" t="s">
        <v>422</v>
      </c>
      <c r="G109" s="1017"/>
      <c r="H109" s="1017"/>
      <c r="I109" s="1017"/>
      <c r="J109" s="1017"/>
      <c r="K109" s="958" t="s">
        <v>367</v>
      </c>
      <c r="L109" s="957"/>
      <c r="M109" s="957"/>
      <c r="N109" s="957"/>
      <c r="O109" s="651" t="s">
        <v>493</v>
      </c>
      <c r="P109" s="650"/>
      <c r="Q109" s="656"/>
      <c r="R109" s="958" t="s">
        <v>365</v>
      </c>
      <c r="S109" s="957"/>
      <c r="T109" s="957"/>
      <c r="U109" s="957"/>
      <c r="V109" s="957"/>
      <c r="W109" s="432"/>
      <c r="X109" s="1013"/>
      <c r="Y109" s="1013"/>
      <c r="Z109" s="1013"/>
      <c r="AA109" s="1013"/>
      <c r="AB109" s="1013"/>
      <c r="AC109" s="1013"/>
      <c r="AD109" s="1013"/>
      <c r="AE109" s="1013"/>
      <c r="AF109" s="1013"/>
      <c r="AG109" s="1013"/>
      <c r="AH109" s="1013"/>
      <c r="AI109" s="1013"/>
      <c r="AJ109" s="1013"/>
      <c r="AK109" s="1013"/>
      <c r="AL109" s="1013"/>
      <c r="AM109" s="1013"/>
    </row>
    <row r="110" spans="1:44" ht="21.75" customHeight="1">
      <c r="A110" s="156"/>
      <c r="B110" s="649" t="s">
        <v>368</v>
      </c>
      <c r="C110" s="650"/>
      <c r="D110" s="650"/>
      <c r="E110" s="656"/>
      <c r="F110" s="936"/>
      <c r="G110" s="968"/>
      <c r="H110" s="968"/>
      <c r="I110" s="968"/>
      <c r="J110" s="937"/>
      <c r="K110" s="934"/>
      <c r="L110" s="964"/>
      <c r="M110" s="964"/>
      <c r="N110" s="508" t="s">
        <v>369</v>
      </c>
      <c r="O110" s="647"/>
      <c r="P110" s="648"/>
      <c r="Q110" s="514" t="s">
        <v>514</v>
      </c>
      <c r="R110" s="963" t="str">
        <f>IF(K110="","",K110*O110/1000)</f>
        <v/>
      </c>
      <c r="S110" s="969"/>
      <c r="T110" s="969"/>
      <c r="U110" s="650" t="s">
        <v>513</v>
      </c>
      <c r="V110" s="656"/>
      <c r="W110" s="432" t="s">
        <v>324</v>
      </c>
      <c r="X110" s="1014" t="s">
        <v>454</v>
      </c>
      <c r="Y110" s="1014"/>
      <c r="Z110" s="1014"/>
      <c r="AA110" s="1014"/>
      <c r="AB110" s="1014"/>
      <c r="AC110" s="1014"/>
      <c r="AD110" s="1014"/>
      <c r="AE110" s="1014"/>
      <c r="AF110" s="1014"/>
      <c r="AG110" s="1014"/>
      <c r="AH110" s="1014"/>
      <c r="AI110" s="1014"/>
      <c r="AJ110" s="1014"/>
      <c r="AK110" s="1014"/>
      <c r="AL110" s="1014"/>
      <c r="AM110" s="1014"/>
    </row>
    <row r="111" spans="1:44" ht="21.75" customHeight="1">
      <c r="A111" s="156"/>
      <c r="B111" s="506" t="s">
        <v>370</v>
      </c>
      <c r="C111" s="974"/>
      <c r="D111" s="974"/>
      <c r="E111" s="975"/>
      <c r="F111" s="936"/>
      <c r="G111" s="968"/>
      <c r="H111" s="968"/>
      <c r="I111" s="968"/>
      <c r="J111" s="937"/>
      <c r="K111" s="934"/>
      <c r="L111" s="964"/>
      <c r="M111" s="964"/>
      <c r="N111" s="508" t="s">
        <v>62</v>
      </c>
      <c r="O111" s="649" t="str">
        <f>IF(C111="","",IF(C111="（産業用蒸気）",0.0654,0.057))</f>
        <v/>
      </c>
      <c r="P111" s="650"/>
      <c r="Q111" s="525" t="s">
        <v>508</v>
      </c>
      <c r="R111" s="963" t="str">
        <f>IF(K111="","",K111*O111)</f>
        <v/>
      </c>
      <c r="S111" s="969"/>
      <c r="T111" s="969"/>
      <c r="U111" s="650" t="s">
        <v>513</v>
      </c>
      <c r="V111" s="656"/>
      <c r="W111" s="156"/>
      <c r="X111" s="1014"/>
      <c r="Y111" s="1014"/>
      <c r="Z111" s="1014"/>
      <c r="AA111" s="1014"/>
      <c r="AB111" s="1014"/>
      <c r="AC111" s="1014"/>
      <c r="AD111" s="1014"/>
      <c r="AE111" s="1014"/>
      <c r="AF111" s="1014"/>
      <c r="AG111" s="1014"/>
      <c r="AH111" s="1014"/>
      <c r="AI111" s="1014"/>
      <c r="AJ111" s="1014"/>
      <c r="AK111" s="1014"/>
      <c r="AL111" s="1014"/>
      <c r="AM111" s="1014"/>
    </row>
    <row r="112" spans="1:44" ht="13.5" customHeight="1">
      <c r="A112" s="156"/>
      <c r="B112" s="123"/>
      <c r="C112" s="123"/>
      <c r="D112" s="123"/>
      <c r="E112" s="123"/>
      <c r="F112" s="123"/>
      <c r="G112" s="123"/>
      <c r="H112" s="123"/>
      <c r="I112" s="123"/>
      <c r="J112" s="123"/>
      <c r="K112" s="123"/>
      <c r="L112" s="123"/>
      <c r="M112" s="123"/>
      <c r="N112" s="123"/>
      <c r="O112" s="123"/>
      <c r="P112" s="123"/>
      <c r="Q112" s="123"/>
      <c r="R112" s="123"/>
      <c r="S112" s="123"/>
      <c r="T112" s="123"/>
      <c r="U112" s="123"/>
      <c r="V112" s="123"/>
      <c r="W112" s="156"/>
      <c r="X112" s="1014"/>
      <c r="Y112" s="1014"/>
      <c r="Z112" s="1014"/>
      <c r="AA112" s="1014"/>
      <c r="AB112" s="1014"/>
      <c r="AC112" s="1014"/>
      <c r="AD112" s="1014"/>
      <c r="AE112" s="1014"/>
      <c r="AF112" s="1014"/>
      <c r="AG112" s="1014"/>
      <c r="AH112" s="1014"/>
      <c r="AI112" s="1014"/>
      <c r="AJ112" s="1014"/>
      <c r="AK112" s="1014"/>
      <c r="AL112" s="1014"/>
      <c r="AM112" s="1014"/>
    </row>
    <row r="113" spans="1:39" ht="10.5" customHeight="1">
      <c r="A113" s="156"/>
      <c r="B113" s="123"/>
      <c r="C113" s="123"/>
      <c r="D113" s="123"/>
      <c r="E113" s="123"/>
      <c r="F113" s="123"/>
      <c r="G113" s="123"/>
      <c r="H113" s="123"/>
      <c r="I113" s="123"/>
      <c r="J113" s="123"/>
      <c r="K113" s="123"/>
      <c r="L113" s="123"/>
      <c r="M113" s="123"/>
      <c r="N113" s="123"/>
      <c r="O113" s="123"/>
      <c r="P113" s="123"/>
      <c r="Q113" s="123"/>
      <c r="R113" s="123"/>
      <c r="S113" s="123"/>
      <c r="T113" s="123"/>
      <c r="U113" s="123"/>
      <c r="V113" s="123"/>
      <c r="W113" s="156"/>
      <c r="X113" s="1014"/>
      <c r="Y113" s="1014"/>
      <c r="Z113" s="1014"/>
      <c r="AA113" s="1014"/>
      <c r="AB113" s="1014"/>
      <c r="AC113" s="1014"/>
      <c r="AD113" s="1014"/>
      <c r="AE113" s="1014"/>
      <c r="AF113" s="1014"/>
      <c r="AG113" s="1014"/>
      <c r="AH113" s="1014"/>
      <c r="AI113" s="1014"/>
      <c r="AJ113" s="1014"/>
      <c r="AK113" s="1014"/>
      <c r="AL113" s="1014"/>
      <c r="AM113" s="1014"/>
    </row>
    <row r="114" spans="1:39">
      <c r="A114" s="156"/>
      <c r="B114" s="434"/>
      <c r="C114" s="434"/>
      <c r="D114" s="434"/>
      <c r="E114" s="434"/>
      <c r="F114" s="434"/>
      <c r="G114" s="434"/>
      <c r="H114" s="434"/>
      <c r="I114" s="434"/>
      <c r="J114" s="434"/>
      <c r="K114" s="434"/>
      <c r="L114" s="434"/>
      <c r="M114" s="434"/>
      <c r="N114" s="434"/>
      <c r="O114" s="434"/>
      <c r="P114" s="434"/>
      <c r="Q114" s="434"/>
      <c r="R114" s="434"/>
      <c r="S114" s="434"/>
      <c r="T114" s="434"/>
      <c r="U114" s="434"/>
      <c r="V114" s="434"/>
      <c r="W114" s="156"/>
      <c r="X114" s="290"/>
      <c r="Y114" s="290"/>
      <c r="Z114" s="417"/>
      <c r="AA114" s="417"/>
      <c r="AB114" s="417"/>
      <c r="AC114" s="417"/>
      <c r="AD114" s="417"/>
      <c r="AE114" s="417"/>
      <c r="AF114" s="417"/>
      <c r="AG114" s="417"/>
      <c r="AH114" s="417"/>
      <c r="AI114" s="417"/>
      <c r="AJ114" s="417"/>
      <c r="AK114" s="417"/>
      <c r="AL114" s="156"/>
      <c r="AM114" s="156"/>
    </row>
    <row r="115" spans="1:39">
      <c r="A115" s="156"/>
      <c r="B115" s="161"/>
      <c r="C115" s="161"/>
      <c r="D115" s="161"/>
      <c r="E115" s="161"/>
      <c r="F115" s="161"/>
      <c r="G115" s="161"/>
      <c r="H115" s="161"/>
      <c r="I115" s="161"/>
      <c r="J115" s="161"/>
      <c r="K115" s="161"/>
      <c r="L115" s="161"/>
      <c r="M115" s="161"/>
      <c r="N115" s="161"/>
      <c r="O115" s="161"/>
      <c r="P115" s="161"/>
      <c r="Q115" s="161"/>
      <c r="R115" s="161"/>
      <c r="S115" s="161"/>
      <c r="T115" s="161"/>
      <c r="U115" s="161"/>
      <c r="V115" s="161"/>
      <c r="W115" s="156"/>
      <c r="X115" s="156"/>
      <c r="Y115" s="156"/>
      <c r="Z115" s="156"/>
      <c r="AA115" s="156"/>
      <c r="AB115" s="156"/>
      <c r="AC115" s="156"/>
      <c r="AD115" s="156"/>
      <c r="AE115" s="156"/>
      <c r="AF115" s="156"/>
      <c r="AG115" s="156"/>
      <c r="AH115" s="156"/>
      <c r="AI115" s="156"/>
      <c r="AJ115" s="156"/>
      <c r="AK115" s="156"/>
      <c r="AL115" s="156"/>
      <c r="AM115" s="156"/>
    </row>
    <row r="116" spans="1:39">
      <c r="A116" s="156"/>
      <c r="B116" s="156"/>
      <c r="C116" s="196" t="s">
        <v>371</v>
      </c>
      <c r="D116" s="197"/>
      <c r="E116" s="197"/>
      <c r="F116" s="198"/>
      <c r="G116" s="161"/>
      <c r="H116" s="161"/>
      <c r="I116" s="161"/>
      <c r="J116" s="161"/>
      <c r="K116" s="161"/>
      <c r="L116" s="161"/>
      <c r="M116" s="161"/>
      <c r="N116" s="161"/>
      <c r="O116" s="161"/>
      <c r="P116" s="161"/>
      <c r="Q116" s="976" t="s">
        <v>403</v>
      </c>
      <c r="R116" s="976"/>
      <c r="S116" s="976"/>
      <c r="T116" s="976"/>
      <c r="U116" s="989">
        <f>SUM(AP43:AP46)</f>
        <v>0</v>
      </c>
      <c r="V116" s="989"/>
      <c r="W116" s="989"/>
      <c r="X116" s="989"/>
      <c r="Y116" s="161" t="s">
        <v>405</v>
      </c>
      <c r="Z116" s="156"/>
      <c r="AA116" s="156"/>
      <c r="AB116" s="156"/>
      <c r="AC116" s="156"/>
      <c r="AD116" s="156"/>
      <c r="AE116" s="156"/>
      <c r="AF116" s="156"/>
      <c r="AG116" s="156"/>
      <c r="AH116" s="156"/>
      <c r="AI116" s="156"/>
      <c r="AJ116" s="156"/>
      <c r="AK116" s="156"/>
      <c r="AL116" s="156"/>
      <c r="AM116" s="156"/>
    </row>
    <row r="117" spans="1:39">
      <c r="A117" s="156"/>
      <c r="B117" s="156"/>
      <c r="C117" s="196" t="s">
        <v>420</v>
      </c>
      <c r="D117" s="197"/>
      <c r="E117" s="197"/>
      <c r="F117" s="198"/>
      <c r="G117" s="161"/>
      <c r="H117" s="977" t="s">
        <v>372</v>
      </c>
      <c r="I117" s="977"/>
      <c r="J117" s="977"/>
      <c r="K117" s="978">
        <f>SUM(R103:T107)</f>
        <v>0</v>
      </c>
      <c r="L117" s="978"/>
      <c r="M117" s="978"/>
      <c r="N117" s="161"/>
      <c r="O117" s="161"/>
      <c r="P117" s="161"/>
      <c r="Q117" s="973" t="s">
        <v>404</v>
      </c>
      <c r="R117" s="973"/>
      <c r="S117" s="973"/>
      <c r="T117" s="973"/>
      <c r="U117" s="989">
        <f>SUM(AP47:AP52)</f>
        <v>0</v>
      </c>
      <c r="V117" s="989"/>
      <c r="W117" s="989"/>
      <c r="X117" s="989"/>
      <c r="Y117" s="161" t="s">
        <v>405</v>
      </c>
      <c r="Z117" s="156"/>
      <c r="AA117" s="156"/>
      <c r="AB117" s="156"/>
      <c r="AC117" s="156"/>
      <c r="AD117" s="156"/>
      <c r="AE117" s="156"/>
      <c r="AF117" s="156"/>
      <c r="AG117" s="156"/>
      <c r="AH117" s="156"/>
      <c r="AI117" s="156"/>
      <c r="AJ117" s="156"/>
      <c r="AK117" s="156"/>
      <c r="AL117" s="156"/>
      <c r="AM117" s="156"/>
    </row>
    <row r="118" spans="1:39">
      <c r="A118" s="156"/>
      <c r="B118" s="156"/>
      <c r="C118" s="196" t="s">
        <v>373</v>
      </c>
      <c r="D118" s="197"/>
      <c r="E118" s="197"/>
      <c r="F118" s="198"/>
      <c r="G118" s="161"/>
      <c r="H118" s="996" t="s">
        <v>412</v>
      </c>
      <c r="I118" s="996"/>
      <c r="J118" s="996"/>
      <c r="K118" s="978" t="str">
        <f>IF(AND(R110="",R111=""),"",IF(R110="",R111,IF(R111="",R110,R110+R111)))</f>
        <v/>
      </c>
      <c r="L118" s="978"/>
      <c r="M118" s="978"/>
      <c r="N118" s="161"/>
      <c r="O118" s="161"/>
      <c r="P118" s="161"/>
      <c r="Q118" s="976" t="s">
        <v>406</v>
      </c>
      <c r="R118" s="976"/>
      <c r="S118" s="976"/>
      <c r="T118" s="976"/>
      <c r="U118" s="989">
        <f>SUM(AP103:AP105)</f>
        <v>0</v>
      </c>
      <c r="V118" s="989"/>
      <c r="W118" s="989"/>
      <c r="X118" s="989"/>
      <c r="Y118" s="161" t="s">
        <v>405</v>
      </c>
      <c r="Z118" s="156"/>
      <c r="AA118" s="156"/>
      <c r="AB118" s="156"/>
      <c r="AC118" s="156"/>
      <c r="AD118" s="156"/>
      <c r="AE118" s="156"/>
      <c r="AF118" s="156"/>
      <c r="AG118" s="156"/>
      <c r="AH118" s="156"/>
      <c r="AI118" s="156"/>
      <c r="AJ118" s="156"/>
      <c r="AK118" s="156"/>
      <c r="AL118" s="156"/>
      <c r="AM118" s="156"/>
    </row>
    <row r="119" spans="1:39">
      <c r="A119" s="156"/>
      <c r="B119" s="156"/>
      <c r="C119" s="196" t="s">
        <v>374</v>
      </c>
      <c r="D119" s="197"/>
      <c r="E119" s="197"/>
      <c r="F119" s="198"/>
      <c r="G119" s="161"/>
      <c r="H119" s="431"/>
      <c r="I119" s="431"/>
      <c r="J119" s="431"/>
      <c r="K119" s="303"/>
      <c r="L119" s="303"/>
      <c r="M119" s="303"/>
      <c r="N119" s="161"/>
      <c r="O119" s="161"/>
      <c r="P119" s="161"/>
      <c r="Q119" s="161"/>
      <c r="R119" s="161"/>
      <c r="S119" s="161"/>
      <c r="T119" s="161"/>
      <c r="U119" s="161"/>
      <c r="V119" s="161"/>
      <c r="W119" s="156"/>
      <c r="X119" s="156"/>
      <c r="Y119" s="156"/>
      <c r="Z119" s="156"/>
      <c r="AA119" s="156"/>
      <c r="AB119" s="156"/>
      <c r="AC119" s="156"/>
      <c r="AD119" s="156"/>
      <c r="AE119" s="156"/>
      <c r="AF119" s="156"/>
      <c r="AG119" s="156"/>
      <c r="AH119" s="156"/>
      <c r="AI119" s="156"/>
      <c r="AJ119" s="156"/>
      <c r="AK119" s="156"/>
      <c r="AL119" s="156"/>
      <c r="AM119" s="156"/>
    </row>
    <row r="120" spans="1:39">
      <c r="A120" s="156"/>
      <c r="B120" s="156"/>
      <c r="C120" s="429" t="s">
        <v>421</v>
      </c>
      <c r="D120" s="200"/>
      <c r="E120" s="200"/>
      <c r="F120" s="201"/>
      <c r="G120" s="161"/>
      <c r="H120" s="161"/>
      <c r="I120" s="161"/>
      <c r="J120" s="161"/>
      <c r="K120" s="161"/>
      <c r="L120" s="161"/>
      <c r="M120" s="161"/>
      <c r="N120" s="161"/>
      <c r="O120" s="161"/>
      <c r="P120" s="161"/>
      <c r="Q120" s="161" t="s">
        <v>407</v>
      </c>
      <c r="R120" s="161"/>
      <c r="S120" s="161"/>
      <c r="T120" s="980" t="str">
        <f>IF(N53="","",(U116+U117+U118)*100/AO53)</f>
        <v/>
      </c>
      <c r="U120" s="981"/>
      <c r="V120" s="161" t="s">
        <v>411</v>
      </c>
      <c r="W120" s="156"/>
      <c r="X120" s="156"/>
      <c r="Y120" s="156"/>
      <c r="Z120" s="156"/>
      <c r="AA120" s="156"/>
      <c r="AB120" s="156"/>
      <c r="AC120" s="156"/>
      <c r="AD120" s="156"/>
      <c r="AE120" s="156"/>
      <c r="AF120" s="156"/>
      <c r="AG120" s="156"/>
      <c r="AH120" s="156"/>
      <c r="AI120" s="156"/>
      <c r="AJ120" s="156"/>
      <c r="AK120" s="156"/>
      <c r="AL120" s="156"/>
      <c r="AM120" s="156"/>
    </row>
    <row r="121" spans="1:39">
      <c r="A121" s="156"/>
      <c r="B121" s="156"/>
      <c r="C121" s="156"/>
      <c r="D121" s="156"/>
      <c r="E121" s="156"/>
      <c r="F121" s="156"/>
      <c r="G121" s="156"/>
      <c r="H121" s="988" t="s">
        <v>533</v>
      </c>
      <c r="I121" s="988"/>
      <c r="J121" s="988"/>
      <c r="K121" s="988"/>
      <c r="L121" s="973" t="str">
        <f>IF(N38="","",N38)</f>
        <v/>
      </c>
      <c r="M121" s="973"/>
      <c r="N121" s="161" t="s">
        <v>405</v>
      </c>
      <c r="O121" s="161"/>
      <c r="P121" s="161"/>
      <c r="Q121" s="161"/>
      <c r="R121" s="161"/>
      <c r="S121" s="161"/>
      <c r="T121" s="161"/>
      <c r="U121" s="161"/>
      <c r="V121" s="161"/>
      <c r="W121" s="156"/>
      <c r="X121" s="156"/>
      <c r="Y121" s="156"/>
      <c r="Z121" s="156"/>
      <c r="AA121" s="156"/>
      <c r="AB121" s="156"/>
      <c r="AC121" s="156"/>
      <c r="AD121" s="156"/>
      <c r="AE121" s="156"/>
      <c r="AF121" s="156"/>
      <c r="AG121" s="156"/>
      <c r="AH121" s="156"/>
      <c r="AI121" s="156"/>
      <c r="AJ121" s="156"/>
      <c r="AK121" s="156"/>
      <c r="AL121" s="156"/>
      <c r="AM121" s="156"/>
    </row>
    <row r="122" spans="1:39">
      <c r="A122" s="156"/>
      <c r="B122" s="138"/>
      <c r="C122" s="156"/>
      <c r="D122" s="156"/>
      <c r="E122" s="156"/>
      <c r="F122" s="156"/>
      <c r="G122" s="199"/>
      <c r="H122" s="199"/>
      <c r="I122" s="199"/>
      <c r="J122" s="199"/>
      <c r="K122" s="199"/>
      <c r="L122" s="979" t="str">
        <f>IF(T38="","",T38)</f>
        <v/>
      </c>
      <c r="M122" s="979"/>
      <c r="N122" s="161" t="s">
        <v>402</v>
      </c>
      <c r="O122" s="161"/>
      <c r="P122" s="161"/>
      <c r="Q122" s="161"/>
      <c r="R122" s="161"/>
      <c r="S122" s="161"/>
      <c r="T122" s="161"/>
      <c r="U122" s="161"/>
      <c r="V122" s="161"/>
      <c r="W122" s="156"/>
      <c r="X122" s="156"/>
      <c r="Y122" s="156"/>
      <c r="Z122" s="156"/>
      <c r="AA122" s="156"/>
      <c r="AB122" s="156"/>
      <c r="AC122" s="156"/>
      <c r="AD122" s="156"/>
      <c r="AE122" s="156"/>
      <c r="AF122" s="156"/>
      <c r="AG122" s="156"/>
      <c r="AH122" s="156"/>
      <c r="AI122" s="156"/>
      <c r="AJ122" s="156"/>
      <c r="AK122" s="156"/>
      <c r="AL122" s="156"/>
      <c r="AM122" s="156"/>
    </row>
    <row r="123" spans="1:39">
      <c r="A123" s="156"/>
      <c r="B123" s="196" t="s">
        <v>375</v>
      </c>
      <c r="C123" s="200"/>
      <c r="D123" s="200"/>
      <c r="E123" s="200"/>
      <c r="F123" s="201"/>
      <c r="G123" s="156"/>
      <c r="H123" s="156"/>
      <c r="I123" s="156"/>
      <c r="J123" s="156"/>
      <c r="K123" s="156"/>
      <c r="L123" s="156"/>
      <c r="M123" s="156"/>
      <c r="N123" s="199"/>
      <c r="O123" s="199"/>
      <c r="P123" s="199"/>
      <c r="Q123" s="199"/>
      <c r="R123" s="199"/>
      <c r="S123" s="199"/>
      <c r="T123" s="199"/>
      <c r="U123" s="199"/>
      <c r="V123" s="199"/>
      <c r="W123" s="156"/>
      <c r="X123" s="156"/>
      <c r="Y123" s="156"/>
      <c r="Z123" s="156"/>
      <c r="AA123" s="156"/>
      <c r="AB123" s="156"/>
      <c r="AC123" s="156"/>
      <c r="AD123" s="156"/>
      <c r="AE123" s="156"/>
      <c r="AF123" s="156"/>
      <c r="AG123" s="156"/>
      <c r="AH123" s="156"/>
      <c r="AI123" s="156"/>
      <c r="AJ123" s="156"/>
      <c r="AK123" s="156"/>
      <c r="AL123" s="156"/>
      <c r="AM123" s="156"/>
    </row>
    <row r="124" spans="1:39">
      <c r="A124" s="156"/>
      <c r="B124" s="202" t="s">
        <v>376</v>
      </c>
      <c r="C124" s="200"/>
      <c r="D124" s="200"/>
      <c r="E124" s="200"/>
      <c r="F124" s="201"/>
      <c r="G124" s="156"/>
      <c r="H124" s="686" t="s">
        <v>439</v>
      </c>
      <c r="I124" s="686"/>
      <c r="J124" s="686"/>
      <c r="K124" s="687">
        <f>IF(AND(K117="",K118="",L122=""),"",SUM(K117,K118,L122))</f>
        <v>0</v>
      </c>
      <c r="L124" s="687"/>
      <c r="M124" s="687"/>
      <c r="N124" s="161" t="s">
        <v>402</v>
      </c>
      <c r="O124" s="156"/>
      <c r="P124" s="156"/>
      <c r="Q124" s="156"/>
      <c r="R124" s="156"/>
      <c r="S124" s="156"/>
      <c r="T124" s="156"/>
      <c r="U124" s="156"/>
      <c r="V124" s="156"/>
      <c r="W124" s="156"/>
      <c r="X124" s="156"/>
      <c r="Y124" s="156"/>
      <c r="Z124" s="156"/>
      <c r="AA124" s="156"/>
      <c r="AB124" s="156"/>
      <c r="AC124" s="156"/>
      <c r="AD124" s="156"/>
      <c r="AE124" s="156"/>
      <c r="AF124" s="156"/>
      <c r="AG124" s="156"/>
      <c r="AH124" s="156"/>
      <c r="AI124" s="156"/>
      <c r="AJ124" s="156"/>
      <c r="AK124" s="156"/>
      <c r="AL124" s="156"/>
      <c r="AM124" s="156"/>
    </row>
    <row r="125" spans="1:39">
      <c r="A125" s="156"/>
      <c r="B125" s="202" t="s">
        <v>377</v>
      </c>
      <c r="C125" s="200"/>
      <c r="D125" s="200"/>
      <c r="E125" s="200"/>
      <c r="F125" s="201"/>
      <c r="G125" s="156"/>
      <c r="H125" s="686" t="s">
        <v>440</v>
      </c>
      <c r="I125" s="686"/>
      <c r="J125" s="686"/>
      <c r="K125" s="688">
        <f>IF(AND(N68="",K124=""),"",SUM(N68,-K124))</f>
        <v>0</v>
      </c>
      <c r="L125" s="688"/>
      <c r="M125" s="688"/>
      <c r="N125" s="161" t="s">
        <v>402</v>
      </c>
      <c r="O125" s="156"/>
      <c r="P125" s="156"/>
      <c r="Q125" s="156"/>
      <c r="R125" s="156"/>
      <c r="S125" s="156"/>
      <c r="T125" s="156"/>
      <c r="U125" s="156"/>
      <c r="V125" s="156"/>
      <c r="W125" s="156"/>
      <c r="X125" s="156"/>
      <c r="Y125" s="156"/>
      <c r="Z125" s="156"/>
      <c r="AA125" s="156"/>
      <c r="AB125" s="156"/>
      <c r="AC125" s="156"/>
      <c r="AD125" s="156"/>
      <c r="AE125" s="156"/>
      <c r="AF125" s="156"/>
      <c r="AG125" s="156"/>
      <c r="AH125" s="156"/>
      <c r="AI125" s="156"/>
      <c r="AJ125" s="156"/>
      <c r="AK125" s="156"/>
      <c r="AL125" s="156"/>
      <c r="AM125" s="156"/>
    </row>
    <row r="129" spans="17:17">
      <c r="Q129" s="438"/>
    </row>
  </sheetData>
  <sheetProtection password="CF32" sheet="1" formatCells="0" selectLockedCells="1"/>
  <customSheetViews>
    <customSheetView guid="{EF37224A-BEAD-47A8-87A2-E8BBC3DBEF06}" scale="130" fitToPage="1" topLeftCell="A61">
      <selection activeCell="J73" sqref="J73:M73"/>
      <pageMargins left="0.39370078740157483" right="0.35433070866141736" top="0.31496062992125984" bottom="0.23622047244094491" header="0.31496062992125984" footer="0.19685039370078741"/>
      <pageSetup paperSize="9" orientation="portrait" blackAndWhite="1" r:id="rId1"/>
      <extLst>
        <ext xmlns:xlsdti="http://schemas.microsoft.com/office/spreadsheetml/2023/showDataTypeIcons" uri="{a3c15fd4-4149-4032-8f15-062bd4999b60}">
          <xlsdti:showDataTypeIconsCustomSheetView visible="0"/>
        </ext>
      </extLst>
    </customSheetView>
  </customSheetViews>
  <mergeCells count="459">
    <mergeCell ref="X108:AM109"/>
    <mergeCell ref="X110:AM113"/>
    <mergeCell ref="X68:AM72"/>
    <mergeCell ref="B106:C106"/>
    <mergeCell ref="D106:G106"/>
    <mergeCell ref="F109:J109"/>
    <mergeCell ref="K109:N109"/>
    <mergeCell ref="R111:T111"/>
    <mergeCell ref="U111:V111"/>
    <mergeCell ref="B109:E109"/>
    <mergeCell ref="B102:G102"/>
    <mergeCell ref="B42:B51"/>
    <mergeCell ref="C42:D42"/>
    <mergeCell ref="E42:F42"/>
    <mergeCell ref="C54:D54"/>
    <mergeCell ref="C55:D55"/>
    <mergeCell ref="C56:D56"/>
    <mergeCell ref="E54:G54"/>
    <mergeCell ref="C51:F51"/>
    <mergeCell ref="C47:F47"/>
    <mergeCell ref="U117:X117"/>
    <mergeCell ref="U118:X118"/>
    <mergeCell ref="B103:C105"/>
    <mergeCell ref="H118:J118"/>
    <mergeCell ref="K118:M118"/>
    <mergeCell ref="Q118:T118"/>
    <mergeCell ref="D107:G107"/>
    <mergeCell ref="R104:T104"/>
    <mergeCell ref="B107:C107"/>
    <mergeCell ref="U104:V104"/>
    <mergeCell ref="L122:M122"/>
    <mergeCell ref="T120:U120"/>
    <mergeCell ref="C26:D27"/>
    <mergeCell ref="E27:G27"/>
    <mergeCell ref="H27:I27"/>
    <mergeCell ref="K27:L27"/>
    <mergeCell ref="T27:V27"/>
    <mergeCell ref="Q117:T117"/>
    <mergeCell ref="H121:K121"/>
    <mergeCell ref="U116:X116"/>
    <mergeCell ref="L121:M121"/>
    <mergeCell ref="C111:E111"/>
    <mergeCell ref="F111:J111"/>
    <mergeCell ref="K111:M111"/>
    <mergeCell ref="Q116:T116"/>
    <mergeCell ref="H117:J117"/>
    <mergeCell ref="O111:P111"/>
    <mergeCell ref="K117:M117"/>
    <mergeCell ref="U106:V106"/>
    <mergeCell ref="H107:I107"/>
    <mergeCell ref="J107:L107"/>
    <mergeCell ref="U105:V105"/>
    <mergeCell ref="H102:I102"/>
    <mergeCell ref="U103:V103"/>
    <mergeCell ref="D104:G104"/>
    <mergeCell ref="H104:I104"/>
    <mergeCell ref="J104:L104"/>
    <mergeCell ref="D103:G103"/>
    <mergeCell ref="H103:I103"/>
    <mergeCell ref="J103:L103"/>
    <mergeCell ref="D105:G105"/>
    <mergeCell ref="H105:I105"/>
    <mergeCell ref="J105:L105"/>
    <mergeCell ref="R105:T105"/>
    <mergeCell ref="B110:E110"/>
    <mergeCell ref="F110:J110"/>
    <mergeCell ref="K110:M110"/>
    <mergeCell ref="R110:T110"/>
    <mergeCell ref="N107:Q107"/>
    <mergeCell ref="H106:I106"/>
    <mergeCell ref="R109:V109"/>
    <mergeCell ref="U110:V110"/>
    <mergeCell ref="R91:V91"/>
    <mergeCell ref="K87:P87"/>
    <mergeCell ref="R102:V102"/>
    <mergeCell ref="R106:T106"/>
    <mergeCell ref="R103:T103"/>
    <mergeCell ref="J106:L106"/>
    <mergeCell ref="R107:T107"/>
    <mergeCell ref="U107:V107"/>
    <mergeCell ref="O78:P78"/>
    <mergeCell ref="B68:M68"/>
    <mergeCell ref="B92:J92"/>
    <mergeCell ref="K92:Q92"/>
    <mergeCell ref="R92:V92"/>
    <mergeCell ref="B95:V98"/>
    <mergeCell ref="B91:J91"/>
    <mergeCell ref="K91:Q91"/>
    <mergeCell ref="E83:F83"/>
    <mergeCell ref="G83:H83"/>
    <mergeCell ref="T36:V36"/>
    <mergeCell ref="B85:D85"/>
    <mergeCell ref="E85:F85"/>
    <mergeCell ref="G85:H85"/>
    <mergeCell ref="O81:P81"/>
    <mergeCell ref="E82:F82"/>
    <mergeCell ref="G82:H82"/>
    <mergeCell ref="B79:D79"/>
    <mergeCell ref="E79:F79"/>
    <mergeCell ref="G79:H79"/>
    <mergeCell ref="B87:J87"/>
    <mergeCell ref="B81:D81"/>
    <mergeCell ref="E81:F81"/>
    <mergeCell ref="G81:H81"/>
    <mergeCell ref="L81:N81"/>
    <mergeCell ref="B83:D83"/>
    <mergeCell ref="B84:D84"/>
    <mergeCell ref="E84:F84"/>
    <mergeCell ref="G84:H84"/>
    <mergeCell ref="B82:D82"/>
    <mergeCell ref="L79:N79"/>
    <mergeCell ref="O79:P79"/>
    <mergeCell ref="B80:D80"/>
    <mergeCell ref="E80:F80"/>
    <mergeCell ref="G80:H80"/>
    <mergeCell ref="L80:N80"/>
    <mergeCell ref="O80:P80"/>
    <mergeCell ref="X74:AL76"/>
    <mergeCell ref="B78:D78"/>
    <mergeCell ref="E78:F78"/>
    <mergeCell ref="G78:H78"/>
    <mergeCell ref="L78:N78"/>
    <mergeCell ref="N68:T68"/>
    <mergeCell ref="U68:V68"/>
    <mergeCell ref="B70:V70"/>
    <mergeCell ref="G74:I74"/>
    <mergeCell ref="J74:M74"/>
    <mergeCell ref="B65:M65"/>
    <mergeCell ref="O65:P65"/>
    <mergeCell ref="Q65:S65"/>
    <mergeCell ref="U65:V65"/>
    <mergeCell ref="B67:M67"/>
    <mergeCell ref="N67:T67"/>
    <mergeCell ref="U67:V67"/>
    <mergeCell ref="B64:G64"/>
    <mergeCell ref="H64:I64"/>
    <mergeCell ref="K64:L64"/>
    <mergeCell ref="N64:P64"/>
    <mergeCell ref="Q64:R64"/>
    <mergeCell ref="T64:V64"/>
    <mergeCell ref="B61:M61"/>
    <mergeCell ref="O61:P61"/>
    <mergeCell ref="Q61:S61"/>
    <mergeCell ref="U61:V61"/>
    <mergeCell ref="B63:G63"/>
    <mergeCell ref="H63:I63"/>
    <mergeCell ref="K63:L63"/>
    <mergeCell ref="N63:P63"/>
    <mergeCell ref="Q63:R63"/>
    <mergeCell ref="T63:V63"/>
    <mergeCell ref="T58:V58"/>
    <mergeCell ref="B59:M59"/>
    <mergeCell ref="N59:P59"/>
    <mergeCell ref="Q59:S59"/>
    <mergeCell ref="T59:V59"/>
    <mergeCell ref="C57:D57"/>
    <mergeCell ref="B54:B58"/>
    <mergeCell ref="E58:G58"/>
    <mergeCell ref="H57:I57"/>
    <mergeCell ref="K57:L57"/>
    <mergeCell ref="E56:G56"/>
    <mergeCell ref="H56:I56"/>
    <mergeCell ref="T56:V56"/>
    <mergeCell ref="T57:V57"/>
    <mergeCell ref="K56:L56"/>
    <mergeCell ref="N56:P56"/>
    <mergeCell ref="C58:D58"/>
    <mergeCell ref="H58:I58"/>
    <mergeCell ref="K58:L58"/>
    <mergeCell ref="N58:P58"/>
    <mergeCell ref="Q58:R58"/>
    <mergeCell ref="E55:G55"/>
    <mergeCell ref="H55:I55"/>
    <mergeCell ref="K55:L55"/>
    <mergeCell ref="N55:P55"/>
    <mergeCell ref="E57:G57"/>
    <mergeCell ref="H52:I52"/>
    <mergeCell ref="K52:L52"/>
    <mergeCell ref="N52:P52"/>
    <mergeCell ref="H54:I54"/>
    <mergeCell ref="K54:L54"/>
    <mergeCell ref="N54:P54"/>
    <mergeCell ref="B53:M53"/>
    <mergeCell ref="Q55:R55"/>
    <mergeCell ref="T55:V55"/>
    <mergeCell ref="T54:V54"/>
    <mergeCell ref="Q57:R57"/>
    <mergeCell ref="N53:P53"/>
    <mergeCell ref="Q53:S53"/>
    <mergeCell ref="T53:V53"/>
    <mergeCell ref="Q54:R54"/>
    <mergeCell ref="Q56:R56"/>
    <mergeCell ref="N57:P57"/>
    <mergeCell ref="N48:P48"/>
    <mergeCell ref="Q48:R48"/>
    <mergeCell ref="T50:V50"/>
    <mergeCell ref="T48:V48"/>
    <mergeCell ref="Q52:R52"/>
    <mergeCell ref="T52:V52"/>
    <mergeCell ref="N51:P51"/>
    <mergeCell ref="T49:V49"/>
    <mergeCell ref="T51:V51"/>
    <mergeCell ref="H51:I51"/>
    <mergeCell ref="Q51:R51"/>
    <mergeCell ref="H50:I50"/>
    <mergeCell ref="K50:L50"/>
    <mergeCell ref="N50:P50"/>
    <mergeCell ref="Q50:R50"/>
    <mergeCell ref="K51:L51"/>
    <mergeCell ref="H47:I47"/>
    <mergeCell ref="K47:L47"/>
    <mergeCell ref="N47:P47"/>
    <mergeCell ref="Q47:R47"/>
    <mergeCell ref="T47:V47"/>
    <mergeCell ref="H49:I49"/>
    <mergeCell ref="K49:L49"/>
    <mergeCell ref="N49:P49"/>
    <mergeCell ref="Q49:R49"/>
    <mergeCell ref="K48:L48"/>
    <mergeCell ref="H43:I43"/>
    <mergeCell ref="C48:F48"/>
    <mergeCell ref="C49:F49"/>
    <mergeCell ref="H48:I48"/>
    <mergeCell ref="T45:V45"/>
    <mergeCell ref="H46:I46"/>
    <mergeCell ref="K46:L46"/>
    <mergeCell ref="N46:P46"/>
    <mergeCell ref="Q46:R46"/>
    <mergeCell ref="T46:V46"/>
    <mergeCell ref="H41:J41"/>
    <mergeCell ref="K41:M41"/>
    <mergeCell ref="N41:P41"/>
    <mergeCell ref="Q41:S41"/>
    <mergeCell ref="K45:L45"/>
    <mergeCell ref="N45:P45"/>
    <mergeCell ref="Q45:R45"/>
    <mergeCell ref="H44:I44"/>
    <mergeCell ref="K44:L44"/>
    <mergeCell ref="N44:P44"/>
    <mergeCell ref="T41:V41"/>
    <mergeCell ref="H42:I42"/>
    <mergeCell ref="N42:P42"/>
    <mergeCell ref="T42:V42"/>
    <mergeCell ref="B38:M38"/>
    <mergeCell ref="N38:P38"/>
    <mergeCell ref="Q38:S38"/>
    <mergeCell ref="T38:V38"/>
    <mergeCell ref="H40:J40"/>
    <mergeCell ref="K40:M40"/>
    <mergeCell ref="N40:P40"/>
    <mergeCell ref="Q40:S40"/>
    <mergeCell ref="T40:V40"/>
    <mergeCell ref="C37:D37"/>
    <mergeCell ref="E37:G37"/>
    <mergeCell ref="H37:I37"/>
    <mergeCell ref="K37:L37"/>
    <mergeCell ref="N37:P37"/>
    <mergeCell ref="T37:V37"/>
    <mergeCell ref="B40:G41"/>
    <mergeCell ref="C36:D36"/>
    <mergeCell ref="E36:G36"/>
    <mergeCell ref="K36:L36"/>
    <mergeCell ref="N36:P36"/>
    <mergeCell ref="H35:I35"/>
    <mergeCell ref="H36:I36"/>
    <mergeCell ref="C34:G34"/>
    <mergeCell ref="K34:L34"/>
    <mergeCell ref="N34:P34"/>
    <mergeCell ref="T34:V34"/>
    <mergeCell ref="H34:I34"/>
    <mergeCell ref="C35:G35"/>
    <mergeCell ref="K35:L35"/>
    <mergeCell ref="N35:P35"/>
    <mergeCell ref="T35:V35"/>
    <mergeCell ref="C32:G32"/>
    <mergeCell ref="H32:I32"/>
    <mergeCell ref="K32:L32"/>
    <mergeCell ref="N32:P32"/>
    <mergeCell ref="T32:V32"/>
    <mergeCell ref="C33:G33"/>
    <mergeCell ref="H33:I33"/>
    <mergeCell ref="K33:L33"/>
    <mergeCell ref="N33:P33"/>
    <mergeCell ref="T33:V33"/>
    <mergeCell ref="H26:I26"/>
    <mergeCell ref="K26:L26"/>
    <mergeCell ref="N30:P30"/>
    <mergeCell ref="T30:V30"/>
    <mergeCell ref="C31:G31"/>
    <mergeCell ref="H31:I31"/>
    <mergeCell ref="K31:L31"/>
    <mergeCell ref="N31:P31"/>
    <mergeCell ref="T31:V31"/>
    <mergeCell ref="N27:P27"/>
    <mergeCell ref="K24:L24"/>
    <mergeCell ref="N24:P24"/>
    <mergeCell ref="T26:V26"/>
    <mergeCell ref="C28:D28"/>
    <mergeCell ref="E28:G28"/>
    <mergeCell ref="H28:I28"/>
    <mergeCell ref="K28:L28"/>
    <mergeCell ref="N28:P28"/>
    <mergeCell ref="N26:P26"/>
    <mergeCell ref="E26:G26"/>
    <mergeCell ref="C23:G23"/>
    <mergeCell ref="H23:I23"/>
    <mergeCell ref="K23:L23"/>
    <mergeCell ref="N23:P23"/>
    <mergeCell ref="C25:G25"/>
    <mergeCell ref="H25:I25"/>
    <mergeCell ref="K25:L25"/>
    <mergeCell ref="N25:P25"/>
    <mergeCell ref="C24:G24"/>
    <mergeCell ref="H24:I24"/>
    <mergeCell ref="C21:G21"/>
    <mergeCell ref="H21:I21"/>
    <mergeCell ref="K21:L21"/>
    <mergeCell ref="N21:P21"/>
    <mergeCell ref="T21:V21"/>
    <mergeCell ref="C22:G22"/>
    <mergeCell ref="H22:I22"/>
    <mergeCell ref="K22:L22"/>
    <mergeCell ref="N22:P22"/>
    <mergeCell ref="T22:V22"/>
    <mergeCell ref="C19:G19"/>
    <mergeCell ref="H19:I19"/>
    <mergeCell ref="K19:L19"/>
    <mergeCell ref="N19:P19"/>
    <mergeCell ref="T19:V19"/>
    <mergeCell ref="C20:G20"/>
    <mergeCell ref="H20:I20"/>
    <mergeCell ref="K20:L20"/>
    <mergeCell ref="N20:P20"/>
    <mergeCell ref="T20:V20"/>
    <mergeCell ref="C17:G17"/>
    <mergeCell ref="H17:I17"/>
    <mergeCell ref="K17:L17"/>
    <mergeCell ref="N17:P17"/>
    <mergeCell ref="T17:V17"/>
    <mergeCell ref="C18:G18"/>
    <mergeCell ref="H18:I18"/>
    <mergeCell ref="K18:L18"/>
    <mergeCell ref="N18:P18"/>
    <mergeCell ref="T18:V18"/>
    <mergeCell ref="C15:G15"/>
    <mergeCell ref="H15:I15"/>
    <mergeCell ref="K15:L15"/>
    <mergeCell ref="N15:P15"/>
    <mergeCell ref="T15:V15"/>
    <mergeCell ref="C16:G16"/>
    <mergeCell ref="H16:I16"/>
    <mergeCell ref="K16:L16"/>
    <mergeCell ref="N16:P16"/>
    <mergeCell ref="T16:V16"/>
    <mergeCell ref="C13:G13"/>
    <mergeCell ref="H13:I13"/>
    <mergeCell ref="K13:L13"/>
    <mergeCell ref="N13:P13"/>
    <mergeCell ref="T13:V13"/>
    <mergeCell ref="K14:L14"/>
    <mergeCell ref="N14:P14"/>
    <mergeCell ref="T14:V14"/>
    <mergeCell ref="C14:G14"/>
    <mergeCell ref="H14:I14"/>
    <mergeCell ref="C11:G11"/>
    <mergeCell ref="H11:I11"/>
    <mergeCell ref="K11:L11"/>
    <mergeCell ref="N11:P11"/>
    <mergeCell ref="T11:V11"/>
    <mergeCell ref="C12:G12"/>
    <mergeCell ref="H12:I12"/>
    <mergeCell ref="K12:L12"/>
    <mergeCell ref="N12:P12"/>
    <mergeCell ref="T12:V12"/>
    <mergeCell ref="K8:L8"/>
    <mergeCell ref="N8:P8"/>
    <mergeCell ref="C9:G9"/>
    <mergeCell ref="C10:G10"/>
    <mergeCell ref="H10:I10"/>
    <mergeCell ref="K10:L10"/>
    <mergeCell ref="N10:P10"/>
    <mergeCell ref="H9:I9"/>
    <mergeCell ref="K9:L9"/>
    <mergeCell ref="N9:P9"/>
    <mergeCell ref="K5:M5"/>
    <mergeCell ref="N5:P5"/>
    <mergeCell ref="R5:S5"/>
    <mergeCell ref="B7:B28"/>
    <mergeCell ref="C7:G7"/>
    <mergeCell ref="H7:I7"/>
    <mergeCell ref="K7:L7"/>
    <mergeCell ref="N7:P7"/>
    <mergeCell ref="C8:G8"/>
    <mergeCell ref="H8:I8"/>
    <mergeCell ref="R6:S6"/>
    <mergeCell ref="T25:V25"/>
    <mergeCell ref="B4:G6"/>
    <mergeCell ref="H4:J4"/>
    <mergeCell ref="K4:M4"/>
    <mergeCell ref="N4:P4"/>
    <mergeCell ref="Q4:S4"/>
    <mergeCell ref="T4:V4"/>
    <mergeCell ref="H5:J5"/>
    <mergeCell ref="T7:V7"/>
    <mergeCell ref="T43:V43"/>
    <mergeCell ref="T44:V44"/>
    <mergeCell ref="X30:AM37"/>
    <mergeCell ref="U2:V2"/>
    <mergeCell ref="T5:V5"/>
    <mergeCell ref="H6:I6"/>
    <mergeCell ref="N6:P6"/>
    <mergeCell ref="T6:V6"/>
    <mergeCell ref="K30:L30"/>
    <mergeCell ref="Q29:S29"/>
    <mergeCell ref="T24:V24"/>
    <mergeCell ref="T8:V8"/>
    <mergeCell ref="T28:V28"/>
    <mergeCell ref="T29:V29"/>
    <mergeCell ref="T23:V23"/>
    <mergeCell ref="T10:V10"/>
    <mergeCell ref="T9:V9"/>
    <mergeCell ref="H124:J124"/>
    <mergeCell ref="K124:M124"/>
    <mergeCell ref="H125:J125"/>
    <mergeCell ref="K125:M125"/>
    <mergeCell ref="B29:M29"/>
    <mergeCell ref="N29:P29"/>
    <mergeCell ref="B30:B37"/>
    <mergeCell ref="C30:G30"/>
    <mergeCell ref="H30:I30"/>
    <mergeCell ref="E46:F46"/>
    <mergeCell ref="C43:D43"/>
    <mergeCell ref="E43:F43"/>
    <mergeCell ref="X103:AM107"/>
    <mergeCell ref="B52:C52"/>
    <mergeCell ref="D52:F52"/>
    <mergeCell ref="K43:L43"/>
    <mergeCell ref="N43:P43"/>
    <mergeCell ref="Q43:R43"/>
    <mergeCell ref="W102:W107"/>
    <mergeCell ref="C50:F50"/>
    <mergeCell ref="X94:AM96"/>
    <mergeCell ref="E44:F44"/>
    <mergeCell ref="C44:D44"/>
    <mergeCell ref="C45:D45"/>
    <mergeCell ref="E45:F45"/>
    <mergeCell ref="C46:D46"/>
    <mergeCell ref="X44:AM46"/>
    <mergeCell ref="Q44:R44"/>
    <mergeCell ref="X65:AM67"/>
    <mergeCell ref="H45:I45"/>
    <mergeCell ref="O110:P110"/>
    <mergeCell ref="J102:M102"/>
    <mergeCell ref="N102:Q102"/>
    <mergeCell ref="N103:P103"/>
    <mergeCell ref="N104:P104"/>
    <mergeCell ref="N105:P105"/>
    <mergeCell ref="N106:P106"/>
    <mergeCell ref="O109:Q109"/>
  </mergeCells>
  <phoneticPr fontId="19"/>
  <conditionalFormatting sqref="B97:V98">
    <cfRule type="expression" dxfId="19" priority="4" stopIfTrue="1">
      <formula>K91="総排出量"</formula>
    </cfRule>
  </conditionalFormatting>
  <conditionalFormatting sqref="K92:Q92">
    <cfRule type="expression" dxfId="18" priority="3" stopIfTrue="1">
      <formula>K87="総排出量"</formula>
    </cfRule>
  </conditionalFormatting>
  <conditionalFormatting sqref="R92:V92">
    <cfRule type="expression" dxfId="17" priority="2" stopIfTrue="1">
      <formula>K87="総排出量"</formula>
    </cfRule>
  </conditionalFormatting>
  <conditionalFormatting sqref="B95:V96">
    <cfRule type="expression" dxfId="16" priority="17" stopIfTrue="1">
      <formula>K87="総排出量"</formula>
    </cfRule>
  </conditionalFormatting>
  <conditionalFormatting sqref="B92:J92">
    <cfRule type="expression" dxfId="15" priority="18" stopIfTrue="1">
      <formula>K87="総排出量"</formula>
    </cfRule>
  </conditionalFormatting>
  <dataValidations count="2">
    <dataValidation imeMode="halfAlpha" allowBlank="1" showInputMessage="1" showErrorMessage="1" sqref="Q36:Q37" xr:uid="{AFB05226-B938-415A-9973-EBA82400E7E1}"/>
    <dataValidation type="list" allowBlank="1" showInputMessage="1" showErrorMessage="1" sqref="C111:E111" xr:uid="{1500A771-8DD4-487B-89A7-62AA67C7A229}">
      <formula1>$B$123:$B$125</formula1>
    </dataValidation>
  </dataValidations>
  <pageMargins left="0.39370078740157483" right="0.35433070866141736" top="0.31496062992125984" bottom="0.23622047244094491" header="0.31496062992125984" footer="0.19685039370078741"/>
  <pageSetup paperSize="9" scale="94" orientation="portrait" blackAndWhite="1" r:id="rId2"/>
  <ignoredErrors>
    <ignoredError sqref="AP48" formula="1"/>
    <ignoredError sqref="M28 S28" unlockedFormula="1"/>
  </ignoredErrors>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924A7-6801-4BF2-97DA-0C69E2E05BF0}">
  <sheetPr codeName="Sheet4">
    <tabColor rgb="FFFFC000"/>
    <pageSetUpPr fitToPage="1"/>
  </sheetPr>
  <dimension ref="A1:AQ284"/>
  <sheetViews>
    <sheetView showGridLines="0" showOutlineSymbols="0" view="pageBreakPreview" zoomScaleNormal="100" zoomScaleSheetLayoutView="100" workbookViewId="0">
      <selection activeCell="B119" sqref="B119:U121"/>
    </sheetView>
  </sheetViews>
  <sheetFormatPr defaultColWidth="4.6328125" defaultRowHeight="14"/>
  <cols>
    <col min="1" max="23" width="4.6328125" style="6"/>
    <col min="24" max="24" width="4.90625" style="6" customWidth="1"/>
    <col min="25" max="25" width="7.453125" style="6" bestFit="1" customWidth="1"/>
    <col min="26" max="37" width="4.6328125" style="6"/>
    <col min="38" max="38" width="20.7265625" style="6" bestFit="1" customWidth="1"/>
    <col min="39" max="16384" width="4.6328125" style="6"/>
  </cols>
  <sheetData>
    <row r="1" spans="1:37" ht="57" customHeight="1">
      <c r="A1" s="141"/>
      <c r="B1" s="1030" t="s">
        <v>477</v>
      </c>
      <c r="C1" s="1030"/>
      <c r="D1" s="1030"/>
      <c r="E1" s="1030"/>
      <c r="F1" s="1030"/>
      <c r="G1" s="1030"/>
      <c r="H1" s="1030"/>
      <c r="I1" s="1030"/>
      <c r="J1" s="1030"/>
      <c r="K1" s="1030"/>
      <c r="L1" s="1030"/>
      <c r="M1" s="1030"/>
      <c r="N1" s="1030"/>
      <c r="O1" s="1030"/>
      <c r="P1" s="1030"/>
      <c r="Q1" s="1030"/>
      <c r="R1" s="1030"/>
      <c r="S1" s="1030"/>
      <c r="T1" s="1030"/>
      <c r="U1" s="1030"/>
      <c r="V1" s="141"/>
      <c r="W1" s="138"/>
      <c r="X1" s="138"/>
      <c r="Y1" s="138"/>
      <c r="Z1" s="138"/>
      <c r="AA1" s="138"/>
      <c r="AB1" s="138"/>
      <c r="AC1" s="138"/>
      <c r="AD1" s="138"/>
      <c r="AE1" s="138"/>
      <c r="AF1" s="138"/>
      <c r="AG1" s="138"/>
      <c r="AH1" s="138"/>
      <c r="AI1" s="138"/>
      <c r="AJ1" s="138"/>
      <c r="AK1" s="138"/>
    </row>
    <row r="2" spans="1:37" ht="30" customHeight="1">
      <c r="A2" s="141"/>
      <c r="B2" s="6" t="s">
        <v>146</v>
      </c>
      <c r="V2" s="141"/>
      <c r="W2" s="138"/>
      <c r="X2" s="138"/>
      <c r="Y2" s="138"/>
      <c r="Z2" s="138"/>
      <c r="AA2" s="138"/>
      <c r="AB2" s="138"/>
      <c r="AC2" s="138"/>
      <c r="AD2" s="138"/>
      <c r="AE2" s="138"/>
      <c r="AF2" s="138"/>
      <c r="AG2" s="138"/>
      <c r="AH2" s="138"/>
      <c r="AI2" s="138"/>
      <c r="AJ2" s="138"/>
      <c r="AK2" s="138"/>
    </row>
    <row r="3" spans="1:37" ht="30" customHeight="1">
      <c r="A3" s="141"/>
      <c r="V3" s="141"/>
      <c r="W3" s="138"/>
      <c r="X3" s="138"/>
      <c r="Y3" s="138"/>
      <c r="Z3" s="138"/>
      <c r="AA3" s="138"/>
      <c r="AB3" s="138"/>
      <c r="AC3" s="138"/>
      <c r="AD3" s="138"/>
      <c r="AE3" s="138"/>
      <c r="AF3" s="138"/>
      <c r="AG3" s="138"/>
      <c r="AH3" s="138"/>
      <c r="AI3" s="138"/>
      <c r="AJ3" s="138"/>
      <c r="AK3" s="138"/>
    </row>
    <row r="4" spans="1:37" ht="35.15" customHeight="1">
      <c r="A4" s="141"/>
      <c r="B4" s="1145" t="s">
        <v>86</v>
      </c>
      <c r="C4" s="1145"/>
      <c r="D4" s="1145"/>
      <c r="E4" s="1145"/>
      <c r="F4" s="1145"/>
      <c r="G4" s="1145"/>
      <c r="H4" s="1145"/>
      <c r="I4" s="1145"/>
      <c r="J4" s="1145"/>
      <c r="K4" s="1145"/>
      <c r="L4" s="1145"/>
      <c r="M4" s="1145"/>
      <c r="N4" s="1145"/>
      <c r="O4" s="1145"/>
      <c r="P4" s="1145"/>
      <c r="Q4" s="1145"/>
      <c r="R4" s="1145"/>
      <c r="S4" s="1145"/>
      <c r="T4" s="1145"/>
      <c r="U4" s="1145"/>
      <c r="V4" s="141"/>
      <c r="W4" s="138"/>
      <c r="X4" s="138"/>
      <c r="Y4" s="138"/>
      <c r="Z4" s="138"/>
      <c r="AA4" s="138"/>
      <c r="AB4" s="138"/>
      <c r="AC4" s="138"/>
      <c r="AD4" s="138"/>
      <c r="AE4" s="138"/>
      <c r="AF4" s="138"/>
      <c r="AG4" s="138"/>
      <c r="AH4" s="138"/>
      <c r="AI4" s="138"/>
      <c r="AJ4" s="138"/>
      <c r="AK4" s="138"/>
    </row>
    <row r="5" spans="1:37" ht="35.15" customHeight="1">
      <c r="A5" s="141"/>
      <c r="B5" s="66"/>
      <c r="C5" s="66"/>
      <c r="D5" s="66"/>
      <c r="E5" s="66"/>
      <c r="F5" s="66"/>
      <c r="G5" s="66"/>
      <c r="H5" s="66"/>
      <c r="I5" s="66"/>
      <c r="J5" s="66"/>
      <c r="K5" s="66"/>
      <c r="L5" s="66"/>
      <c r="M5" s="66"/>
      <c r="N5" s="66"/>
      <c r="O5" s="66"/>
      <c r="P5" s="66"/>
      <c r="Q5" s="66"/>
      <c r="R5" s="66"/>
      <c r="S5" s="66"/>
      <c r="T5" s="66"/>
      <c r="U5" s="66"/>
      <c r="V5" s="141"/>
      <c r="W5" s="138"/>
      <c r="X5" s="138"/>
      <c r="Y5" s="138"/>
      <c r="Z5" s="138"/>
      <c r="AA5" s="138"/>
      <c r="AB5" s="138"/>
      <c r="AC5" s="138"/>
      <c r="AD5" s="138"/>
      <c r="AE5" s="138"/>
      <c r="AF5" s="138"/>
      <c r="AG5" s="138"/>
      <c r="AH5" s="138"/>
      <c r="AI5" s="138"/>
      <c r="AJ5" s="138"/>
      <c r="AK5" s="138"/>
    </row>
    <row r="6" spans="1:37" ht="35.15" customHeight="1">
      <c r="A6" s="141"/>
      <c r="B6" s="6" t="s">
        <v>87</v>
      </c>
      <c r="V6" s="141"/>
      <c r="W6" s="138"/>
      <c r="X6" s="138"/>
      <c r="Y6" s="138"/>
      <c r="Z6" s="138"/>
      <c r="AA6" s="138"/>
      <c r="AB6" s="138"/>
      <c r="AC6" s="138"/>
      <c r="AD6" s="138"/>
      <c r="AE6" s="138"/>
      <c r="AF6" s="138"/>
      <c r="AG6" s="138"/>
      <c r="AH6" s="138"/>
      <c r="AI6" s="138"/>
      <c r="AJ6" s="138"/>
      <c r="AK6" s="138"/>
    </row>
    <row r="7" spans="1:37" ht="35.15" customHeight="1">
      <c r="A7" s="141"/>
      <c r="B7" s="1142" t="s">
        <v>54</v>
      </c>
      <c r="C7" s="1149"/>
      <c r="D7" s="1149"/>
      <c r="E7" s="1149"/>
      <c r="F7" s="1149"/>
      <c r="G7" s="1150"/>
      <c r="H7" s="614" t="str">
        <f>IF(基本入力!E33="","",基本入力!E33)</f>
        <v/>
      </c>
      <c r="I7" s="641"/>
      <c r="J7" s="641"/>
      <c r="K7" s="641"/>
      <c r="L7" s="641"/>
      <c r="M7" s="641"/>
      <c r="N7" s="641"/>
      <c r="O7" s="641"/>
      <c r="P7" s="641"/>
      <c r="Q7" s="641"/>
      <c r="R7" s="641"/>
      <c r="S7" s="641"/>
      <c r="T7" s="641"/>
      <c r="U7" s="642"/>
      <c r="V7" s="291"/>
      <c r="W7" s="292"/>
      <c r="X7" s="292"/>
      <c r="Y7" s="292"/>
      <c r="Z7" s="292"/>
      <c r="AA7" s="292"/>
      <c r="AB7" s="292"/>
      <c r="AC7" s="292"/>
      <c r="AD7" s="292"/>
      <c r="AE7" s="292"/>
      <c r="AF7" s="292"/>
      <c r="AG7" s="292"/>
      <c r="AH7" s="292"/>
      <c r="AI7" s="292"/>
      <c r="AJ7" s="292"/>
      <c r="AK7" s="138"/>
    </row>
    <row r="8" spans="1:37" ht="35.15" customHeight="1">
      <c r="A8" s="141"/>
      <c r="B8" s="1142" t="s">
        <v>55</v>
      </c>
      <c r="C8" s="1149"/>
      <c r="D8" s="1149"/>
      <c r="E8" s="1149"/>
      <c r="F8" s="1149"/>
      <c r="G8" s="1150"/>
      <c r="H8" s="614" t="str">
        <f>IF(基本入力!E31="","",基本入力!E31)</f>
        <v/>
      </c>
      <c r="I8" s="641"/>
      <c r="J8" s="641"/>
      <c r="K8" s="641"/>
      <c r="L8" s="641"/>
      <c r="M8" s="641"/>
      <c r="N8" s="641"/>
      <c r="O8" s="641"/>
      <c r="P8" s="641"/>
      <c r="Q8" s="641"/>
      <c r="R8" s="641"/>
      <c r="S8" s="641"/>
      <c r="T8" s="641"/>
      <c r="U8" s="642"/>
      <c r="V8" s="291"/>
      <c r="W8" s="293"/>
      <c r="X8" s="292"/>
      <c r="Y8" s="292"/>
      <c r="Z8" s="292"/>
      <c r="AA8" s="292"/>
      <c r="AB8" s="292"/>
      <c r="AC8" s="292"/>
      <c r="AD8" s="292"/>
      <c r="AE8" s="292"/>
      <c r="AF8" s="292"/>
      <c r="AG8" s="292"/>
      <c r="AH8" s="292"/>
      <c r="AI8" s="292"/>
      <c r="AJ8" s="292"/>
      <c r="AK8" s="138"/>
    </row>
    <row r="9" spans="1:37" ht="35.15" customHeight="1">
      <c r="A9" s="141"/>
      <c r="B9" s="1142" t="s">
        <v>5</v>
      </c>
      <c r="C9" s="590"/>
      <c r="D9" s="590"/>
      <c r="E9" s="590"/>
      <c r="F9" s="590"/>
      <c r="G9" s="591"/>
      <c r="H9" s="614" t="str">
        <f>IF(基本入力!E46="","",基本入力!E46)</f>
        <v/>
      </c>
      <c r="I9" s="615"/>
      <c r="J9" s="615"/>
      <c r="K9" s="615"/>
      <c r="L9" s="615"/>
      <c r="M9" s="615"/>
      <c r="N9" s="615"/>
      <c r="O9" s="615"/>
      <c r="P9" s="615"/>
      <c r="Q9" s="615"/>
      <c r="R9" s="615"/>
      <c r="S9" s="615"/>
      <c r="T9" s="615"/>
      <c r="U9" s="616"/>
      <c r="V9" s="291"/>
      <c r="W9" s="292"/>
      <c r="X9" s="292"/>
      <c r="Y9" s="292"/>
      <c r="Z9" s="292"/>
      <c r="AA9" s="292"/>
      <c r="AB9" s="292"/>
      <c r="AC9" s="292"/>
      <c r="AD9" s="292"/>
      <c r="AE9" s="292"/>
      <c r="AF9" s="292"/>
      <c r="AG9" s="292"/>
      <c r="AH9" s="292"/>
      <c r="AI9" s="292"/>
      <c r="AJ9" s="292"/>
      <c r="AK9" s="138"/>
    </row>
    <row r="10" spans="1:37" ht="35.15" customHeight="1">
      <c r="A10" s="141"/>
      <c r="B10" s="1142" t="s">
        <v>6</v>
      </c>
      <c r="C10" s="590"/>
      <c r="D10" s="590"/>
      <c r="E10" s="590"/>
      <c r="F10" s="590"/>
      <c r="G10" s="591"/>
      <c r="H10" s="614" t="str">
        <f>IF(基本入力!E43="","",基本入力!E43)</f>
        <v/>
      </c>
      <c r="I10" s="615"/>
      <c r="J10" s="615"/>
      <c r="K10" s="615"/>
      <c r="L10" s="615"/>
      <c r="M10" s="615"/>
      <c r="N10" s="615"/>
      <c r="O10" s="615"/>
      <c r="P10" s="615"/>
      <c r="Q10" s="615"/>
      <c r="R10" s="615"/>
      <c r="S10" s="615"/>
      <c r="T10" s="615"/>
      <c r="U10" s="616"/>
      <c r="V10" s="291"/>
      <c r="W10" s="292"/>
      <c r="X10" s="1141"/>
      <c r="Y10" s="1141"/>
      <c r="Z10" s="292"/>
      <c r="AA10" s="292"/>
      <c r="AB10" s="292"/>
      <c r="AC10" s="292"/>
      <c r="AD10" s="292"/>
      <c r="AE10" s="292"/>
      <c r="AF10" s="292"/>
      <c r="AG10" s="292"/>
      <c r="AH10" s="292"/>
      <c r="AI10" s="292"/>
      <c r="AJ10" s="292"/>
      <c r="AK10" s="138"/>
    </row>
    <row r="11" spans="1:37" ht="35.15" customHeight="1">
      <c r="A11" s="141"/>
      <c r="B11" s="1142" t="s">
        <v>1</v>
      </c>
      <c r="C11" s="590"/>
      <c r="D11" s="590"/>
      <c r="E11" s="590"/>
      <c r="F11" s="590"/>
      <c r="G11" s="591"/>
      <c r="H11" s="614" t="str">
        <f>IF(基本入力!E48="","",基本入力!E48)</f>
        <v/>
      </c>
      <c r="I11" s="615"/>
      <c r="J11" s="615"/>
      <c r="K11" s="615"/>
      <c r="L11" s="615"/>
      <c r="M11" s="615"/>
      <c r="N11" s="615"/>
      <c r="O11" s="615"/>
      <c r="P11" s="615"/>
      <c r="Q11" s="615"/>
      <c r="R11" s="615"/>
      <c r="S11" s="615"/>
      <c r="T11" s="615"/>
      <c r="U11" s="616"/>
      <c r="V11" s="291"/>
      <c r="W11" s="292"/>
      <c r="X11" s="292"/>
      <c r="Y11" s="292"/>
      <c r="Z11" s="292"/>
      <c r="AA11" s="292"/>
      <c r="AB11" s="292"/>
      <c r="AC11" s="292"/>
      <c r="AD11" s="292"/>
      <c r="AE11" s="292"/>
      <c r="AF11" s="292"/>
      <c r="AG11" s="292"/>
      <c r="AH11" s="292"/>
      <c r="AI11" s="292"/>
      <c r="AJ11" s="292"/>
      <c r="AK11" s="138"/>
    </row>
    <row r="12" spans="1:37" ht="35.15" customHeight="1">
      <c r="A12" s="141"/>
      <c r="B12" s="1142" t="s">
        <v>53</v>
      </c>
      <c r="C12" s="1143"/>
      <c r="D12" s="1143"/>
      <c r="E12" s="1143"/>
      <c r="F12" s="1143"/>
      <c r="G12" s="1144"/>
      <c r="H12" s="614" t="str">
        <f>IF(基本入力!E50="","",基本入力!E50)</f>
        <v/>
      </c>
      <c r="I12" s="615"/>
      <c r="J12" s="615"/>
      <c r="K12" s="615"/>
      <c r="L12" s="615"/>
      <c r="M12" s="615"/>
      <c r="N12" s="615"/>
      <c r="O12" s="615"/>
      <c r="P12" s="615"/>
      <c r="Q12" s="615"/>
      <c r="R12" s="615"/>
      <c r="S12" s="615"/>
      <c r="T12" s="615"/>
      <c r="U12" s="616"/>
      <c r="V12" s="291"/>
      <c r="W12" s="292"/>
      <c r="X12" s="292"/>
      <c r="Y12" s="292"/>
      <c r="Z12" s="292"/>
      <c r="AA12" s="292"/>
      <c r="AB12" s="292"/>
      <c r="AC12" s="292"/>
      <c r="AD12" s="292"/>
      <c r="AE12" s="292"/>
      <c r="AF12" s="292"/>
      <c r="AG12" s="292"/>
      <c r="AH12" s="292"/>
      <c r="AI12" s="292"/>
      <c r="AJ12" s="292"/>
      <c r="AK12" s="138"/>
    </row>
    <row r="13" spans="1:37" ht="35.15" customHeight="1">
      <c r="A13" s="141"/>
      <c r="B13" s="1142" t="s">
        <v>21</v>
      </c>
      <c r="C13" s="590"/>
      <c r="D13" s="590"/>
      <c r="E13" s="590"/>
      <c r="F13" s="590"/>
      <c r="G13" s="591"/>
      <c r="H13" s="614" t="str">
        <f>IF(基本入力!E52="","",基本入力!E52)</f>
        <v/>
      </c>
      <c r="I13" s="615"/>
      <c r="J13" s="615"/>
      <c r="K13" s="615"/>
      <c r="L13" s="615"/>
      <c r="M13" s="615"/>
      <c r="N13" s="615"/>
      <c r="O13" s="615"/>
      <c r="P13" s="615"/>
      <c r="Q13" s="615"/>
      <c r="R13" s="615"/>
      <c r="S13" s="615"/>
      <c r="T13" s="615"/>
      <c r="U13" s="616"/>
      <c r="V13" s="291"/>
      <c r="W13" s="292"/>
      <c r="X13" s="292"/>
      <c r="Y13" s="292"/>
      <c r="Z13" s="292"/>
      <c r="AA13" s="292"/>
      <c r="AB13" s="292"/>
      <c r="AC13" s="292"/>
      <c r="AD13" s="292"/>
      <c r="AE13" s="292"/>
      <c r="AF13" s="292"/>
      <c r="AG13" s="292"/>
      <c r="AH13" s="292"/>
      <c r="AI13" s="292"/>
      <c r="AJ13" s="292"/>
      <c r="AK13" s="138"/>
    </row>
    <row r="14" spans="1:37" ht="35.15" customHeight="1">
      <c r="A14" s="141"/>
      <c r="B14" s="1142" t="s">
        <v>7</v>
      </c>
      <c r="C14" s="590"/>
      <c r="D14" s="590"/>
      <c r="E14" s="590"/>
      <c r="F14" s="590"/>
      <c r="G14" s="591"/>
      <c r="H14" s="614" t="str">
        <f>IF(基本入力!E54="","",基本入力!E54)</f>
        <v/>
      </c>
      <c r="I14" s="615"/>
      <c r="J14" s="615"/>
      <c r="K14" s="615"/>
      <c r="L14" s="615"/>
      <c r="M14" s="615"/>
      <c r="N14" s="615"/>
      <c r="O14" s="615"/>
      <c r="P14" s="615"/>
      <c r="Q14" s="615"/>
      <c r="R14" s="615"/>
      <c r="S14" s="615"/>
      <c r="T14" s="615"/>
      <c r="U14" s="616"/>
      <c r="V14" s="291"/>
      <c r="W14" s="292"/>
      <c r="X14" s="292"/>
      <c r="Y14" s="292"/>
      <c r="Z14" s="292"/>
      <c r="AA14" s="292"/>
      <c r="AB14" s="292"/>
      <c r="AC14" s="292"/>
      <c r="AD14" s="292"/>
      <c r="AE14" s="292"/>
      <c r="AF14" s="292"/>
      <c r="AG14" s="292"/>
      <c r="AH14" s="292"/>
      <c r="AI14" s="292"/>
      <c r="AJ14" s="292"/>
      <c r="AK14" s="138"/>
    </row>
    <row r="15" spans="1:37" ht="35.15" customHeight="1">
      <c r="A15" s="141"/>
      <c r="B15" s="1142" t="s">
        <v>52</v>
      </c>
      <c r="C15" s="590"/>
      <c r="D15" s="590"/>
      <c r="E15" s="590"/>
      <c r="F15" s="590"/>
      <c r="G15" s="591"/>
      <c r="H15" s="1148" t="str">
        <f>"令和"&amp;基本入力!F77&amp;"年4月1日"</f>
        <v>令和8年4月1日</v>
      </c>
      <c r="I15" s="1146"/>
      <c r="J15" s="1146"/>
      <c r="K15" s="1146"/>
      <c r="L15" s="1146"/>
      <c r="M15" s="1146"/>
      <c r="N15" s="633" t="s">
        <v>232</v>
      </c>
      <c r="O15" s="633"/>
      <c r="P15" s="1146" t="str">
        <f>"令和"&amp;基本入力!M77&amp;"年3月31日"</f>
        <v>令和11年3月31日</v>
      </c>
      <c r="Q15" s="1146"/>
      <c r="R15" s="1146"/>
      <c r="S15" s="1146"/>
      <c r="T15" s="1146"/>
      <c r="U15" s="1147"/>
      <c r="V15" s="291"/>
      <c r="W15" s="292"/>
      <c r="X15" s="292"/>
      <c r="Y15" s="292"/>
      <c r="Z15" s="292"/>
      <c r="AA15" s="292"/>
      <c r="AB15" s="292"/>
      <c r="AC15" s="292"/>
      <c r="AD15" s="292"/>
      <c r="AE15" s="292"/>
      <c r="AF15" s="292"/>
      <c r="AG15" s="292"/>
      <c r="AH15" s="292"/>
      <c r="AI15" s="292"/>
      <c r="AJ15" s="292"/>
      <c r="AK15" s="138"/>
    </row>
    <row r="16" spans="1:37" ht="35.15" customHeight="1">
      <c r="A16" s="141"/>
      <c r="B16" s="35"/>
      <c r="C16" s="39"/>
      <c r="D16" s="39"/>
      <c r="E16" s="39"/>
      <c r="F16" s="39"/>
      <c r="G16" s="39"/>
      <c r="H16" s="33"/>
      <c r="I16" s="39"/>
      <c r="J16" s="32"/>
      <c r="K16" s="32"/>
      <c r="L16" s="32"/>
      <c r="M16" s="33"/>
      <c r="N16" s="33"/>
      <c r="O16" s="33"/>
      <c r="P16" s="33"/>
      <c r="Q16" s="33"/>
      <c r="R16" s="33"/>
      <c r="S16" s="33"/>
      <c r="T16" s="33"/>
      <c r="U16" s="11"/>
      <c r="V16" s="291"/>
      <c r="W16" s="292"/>
      <c r="X16" s="292"/>
      <c r="Y16" s="292"/>
      <c r="Z16" s="292"/>
      <c r="AA16" s="292"/>
      <c r="AB16" s="292"/>
      <c r="AC16" s="292"/>
      <c r="AD16" s="292"/>
      <c r="AE16" s="292"/>
      <c r="AF16" s="292"/>
      <c r="AG16" s="292"/>
      <c r="AH16" s="292"/>
      <c r="AI16" s="292"/>
      <c r="AJ16" s="292"/>
      <c r="AK16" s="138"/>
    </row>
    <row r="17" spans="1:37" ht="35.15" customHeight="1">
      <c r="A17" s="141"/>
      <c r="B17" s="6" t="s">
        <v>56</v>
      </c>
      <c r="C17" s="25"/>
      <c r="D17" s="25"/>
      <c r="E17" s="25"/>
      <c r="F17" s="25"/>
      <c r="G17" s="25"/>
      <c r="H17" s="25"/>
      <c r="I17" s="25"/>
      <c r="J17" s="20"/>
      <c r="K17" s="20"/>
      <c r="L17" s="20"/>
      <c r="M17" s="20"/>
      <c r="N17" s="20"/>
      <c r="O17" s="20"/>
      <c r="P17" s="20"/>
      <c r="Q17" s="20"/>
      <c r="R17" s="20"/>
      <c r="S17" s="20"/>
      <c r="T17" s="20"/>
      <c r="U17" s="20"/>
      <c r="V17" s="291"/>
      <c r="W17" s="292"/>
      <c r="X17" s="292"/>
      <c r="Y17" s="292"/>
      <c r="Z17" s="292"/>
      <c r="AA17" s="292"/>
      <c r="AB17" s="292"/>
      <c r="AC17" s="292"/>
      <c r="AD17" s="292"/>
      <c r="AE17" s="292"/>
      <c r="AF17" s="292"/>
      <c r="AG17" s="292"/>
      <c r="AH17" s="292"/>
      <c r="AI17" s="292"/>
      <c r="AJ17" s="292"/>
      <c r="AK17" s="138"/>
    </row>
    <row r="18" spans="1:37" ht="35.15" customHeight="1">
      <c r="A18" s="141"/>
      <c r="B18" s="589" t="s">
        <v>50</v>
      </c>
      <c r="C18" s="590"/>
      <c r="D18" s="590"/>
      <c r="E18" s="590"/>
      <c r="F18" s="590"/>
      <c r="G18" s="591"/>
      <c r="H18" s="1148" t="str">
        <f>IF(基本入力!K114="","",基本入力!K114)</f>
        <v/>
      </c>
      <c r="I18" s="1146"/>
      <c r="J18" s="1146"/>
      <c r="K18" s="1146"/>
      <c r="L18" s="1146"/>
      <c r="M18" s="1146"/>
      <c r="N18" s="633" t="s">
        <v>230</v>
      </c>
      <c r="O18" s="633"/>
      <c r="P18" s="1153" t="str">
        <f>P15</f>
        <v>令和11年3月31日</v>
      </c>
      <c r="Q18" s="1153"/>
      <c r="R18" s="1153"/>
      <c r="S18" s="1153"/>
      <c r="T18" s="1153"/>
      <c r="U18" s="1154"/>
      <c r="V18" s="291"/>
      <c r="W18" s="1029"/>
      <c r="X18" s="1029"/>
      <c r="Y18" s="1029"/>
      <c r="Z18" s="1029"/>
      <c r="AA18" s="1029"/>
      <c r="AB18" s="1029"/>
      <c r="AC18" s="1029"/>
      <c r="AD18" s="1029"/>
      <c r="AE18" s="1029"/>
      <c r="AF18" s="1029"/>
      <c r="AG18" s="1029"/>
      <c r="AH18" s="1029"/>
      <c r="AI18" s="1029"/>
      <c r="AJ18" s="1029"/>
      <c r="AK18" s="1029"/>
    </row>
    <row r="19" spans="1:37" ht="35.15" customHeight="1">
      <c r="A19" s="141"/>
      <c r="B19" s="602" t="s">
        <v>51</v>
      </c>
      <c r="C19" s="594"/>
      <c r="D19" s="594"/>
      <c r="E19" s="594"/>
      <c r="F19" s="594"/>
      <c r="G19" s="595"/>
      <c r="H19" s="31" t="str">
        <f>IF(OR(基本入力!E89="掲示・閲覧",基本入力!I89="掲示・閲覧",基本入力!M89="掲示・閲覧"),"○","")</f>
        <v/>
      </c>
      <c r="I19" s="632" t="s">
        <v>113</v>
      </c>
      <c r="J19" s="634"/>
      <c r="K19" s="1151" t="s">
        <v>118</v>
      </c>
      <c r="L19" s="1152"/>
      <c r="M19" s="641" t="str">
        <f>IF(基本入力!E91="","",基本入力!E91)</f>
        <v/>
      </c>
      <c r="N19" s="615"/>
      <c r="O19" s="615"/>
      <c r="P19" s="615"/>
      <c r="Q19" s="615"/>
      <c r="R19" s="615"/>
      <c r="S19" s="615"/>
      <c r="T19" s="615"/>
      <c r="U19" s="616"/>
      <c r="V19" s="291"/>
      <c r="W19" s="293"/>
      <c r="X19" s="292"/>
      <c r="Y19" s="292"/>
      <c r="Z19" s="292"/>
      <c r="AA19" s="292"/>
      <c r="AB19" s="292"/>
      <c r="AC19" s="292"/>
      <c r="AD19" s="292"/>
      <c r="AE19" s="292"/>
      <c r="AF19" s="292"/>
      <c r="AG19" s="292"/>
      <c r="AH19" s="292"/>
      <c r="AI19" s="292"/>
      <c r="AJ19" s="292"/>
      <c r="AK19" s="138"/>
    </row>
    <row r="20" spans="1:37" ht="35.15" customHeight="1">
      <c r="A20" s="141"/>
      <c r="B20" s="596"/>
      <c r="C20" s="597"/>
      <c r="D20" s="597"/>
      <c r="E20" s="597"/>
      <c r="F20" s="597"/>
      <c r="G20" s="598"/>
      <c r="H20" s="31" t="str">
        <f>IF(OR(基本入力!E89="ホームページ",基本入力!I89="ホームページ",基本入力!M89="ホームページ"),"○","")</f>
        <v/>
      </c>
      <c r="I20" s="632" t="s">
        <v>114</v>
      </c>
      <c r="J20" s="634"/>
      <c r="K20" s="1125" t="s">
        <v>117</v>
      </c>
      <c r="L20" s="1126"/>
      <c r="M20" s="641" t="str">
        <f>IF(基本入力!E93="","",基本入力!E93)</f>
        <v/>
      </c>
      <c r="N20" s="615"/>
      <c r="O20" s="615"/>
      <c r="P20" s="615"/>
      <c r="Q20" s="615"/>
      <c r="R20" s="615"/>
      <c r="S20" s="615"/>
      <c r="T20" s="615"/>
      <c r="U20" s="616"/>
      <c r="V20" s="291"/>
      <c r="W20" s="293"/>
      <c r="X20" s="292"/>
      <c r="Y20" s="292"/>
      <c r="Z20" s="292"/>
      <c r="AA20" s="292"/>
      <c r="AB20" s="292"/>
      <c r="AC20" s="292"/>
      <c r="AD20" s="292"/>
      <c r="AE20" s="292"/>
      <c r="AF20" s="292"/>
      <c r="AG20" s="292"/>
      <c r="AH20" s="292"/>
      <c r="AI20" s="292"/>
      <c r="AJ20" s="292"/>
      <c r="AK20" s="138"/>
    </row>
    <row r="21" spans="1:37" ht="35.15" customHeight="1">
      <c r="A21" s="141"/>
      <c r="B21" s="596"/>
      <c r="C21" s="597"/>
      <c r="D21" s="597"/>
      <c r="E21" s="597"/>
      <c r="F21" s="597"/>
      <c r="G21" s="598"/>
      <c r="H21" s="75" t="str">
        <f>IF(OR(基本入力!E89="冊子（環境報告書）",基本入力!I89="冊子（環境報告書）",基本入力!M89="冊子（環境報告書）"),"○","")</f>
        <v/>
      </c>
      <c r="I21" s="620" t="s">
        <v>58</v>
      </c>
      <c r="J21" s="634"/>
      <c r="K21" s="1124" t="s">
        <v>116</v>
      </c>
      <c r="L21" s="590"/>
      <c r="M21" s="641" t="str">
        <f>IF(基本入力!E95="","",基本入力!E95)</f>
        <v/>
      </c>
      <c r="N21" s="615"/>
      <c r="O21" s="615"/>
      <c r="P21" s="615"/>
      <c r="Q21" s="615"/>
      <c r="R21" s="615"/>
      <c r="S21" s="615"/>
      <c r="T21" s="615"/>
      <c r="U21" s="616"/>
      <c r="V21" s="291"/>
      <c r="W21" s="1040"/>
      <c r="X21" s="1040"/>
      <c r="Y21" s="1040"/>
      <c r="Z21" s="1040"/>
      <c r="AA21" s="1040"/>
      <c r="AB21" s="1040"/>
      <c r="AC21" s="1040"/>
      <c r="AD21" s="1040"/>
      <c r="AE21" s="1040"/>
      <c r="AF21" s="1040"/>
      <c r="AG21" s="1040"/>
      <c r="AH21" s="1040"/>
      <c r="AI21" s="1040"/>
      <c r="AJ21" s="292"/>
      <c r="AK21" s="138"/>
    </row>
    <row r="22" spans="1:37" ht="35.15" customHeight="1">
      <c r="A22" s="141"/>
      <c r="B22" s="599"/>
      <c r="C22" s="600"/>
      <c r="D22" s="600"/>
      <c r="E22" s="600"/>
      <c r="F22" s="600"/>
      <c r="G22" s="601"/>
      <c r="H22" s="75" t="str">
        <f>IF(OR(基本入力!E89="その他",基本入力!I89="その他",基本入力!M89="その他"),"○","")</f>
        <v/>
      </c>
      <c r="I22" s="617" t="s">
        <v>57</v>
      </c>
      <c r="J22" s="619"/>
      <c r="K22" s="1127" t="s">
        <v>115</v>
      </c>
      <c r="L22" s="1128"/>
      <c r="M22" s="641" t="str">
        <f>IF(基本入力!E97="","",基本入力!E97)</f>
        <v/>
      </c>
      <c r="N22" s="615"/>
      <c r="O22" s="615"/>
      <c r="P22" s="615"/>
      <c r="Q22" s="615"/>
      <c r="R22" s="615"/>
      <c r="S22" s="615"/>
      <c r="T22" s="615"/>
      <c r="U22" s="616"/>
      <c r="V22" s="291"/>
      <c r="W22" s="292"/>
      <c r="X22" s="292"/>
      <c r="Y22" s="292"/>
      <c r="Z22" s="292"/>
      <c r="AA22" s="292"/>
      <c r="AB22" s="292"/>
      <c r="AC22" s="292"/>
      <c r="AD22" s="292"/>
      <c r="AE22" s="292"/>
      <c r="AF22" s="292"/>
      <c r="AG22" s="292"/>
      <c r="AH22" s="292"/>
      <c r="AI22" s="292"/>
      <c r="AJ22" s="292"/>
      <c r="AK22" s="138"/>
    </row>
    <row r="23" spans="1:37" ht="35.15" customHeight="1">
      <c r="A23" s="141"/>
      <c r="B23" s="589" t="s">
        <v>281</v>
      </c>
      <c r="C23" s="590"/>
      <c r="D23" s="590"/>
      <c r="E23" s="590"/>
      <c r="F23" s="590"/>
      <c r="G23" s="591"/>
      <c r="H23" s="614" t="str">
        <f>IF(基本入力!E99="","",基本入力!E99)</f>
        <v/>
      </c>
      <c r="I23" s="641"/>
      <c r="J23" s="641"/>
      <c r="K23" s="641"/>
      <c r="L23" s="641"/>
      <c r="M23" s="641"/>
      <c r="N23" s="641"/>
      <c r="O23" s="641"/>
      <c r="P23" s="641"/>
      <c r="Q23" s="641"/>
      <c r="R23" s="641"/>
      <c r="S23" s="641"/>
      <c r="T23" s="641"/>
      <c r="U23" s="642"/>
      <c r="V23" s="291"/>
      <c r="W23" s="292"/>
      <c r="X23" s="292"/>
      <c r="Y23" s="292"/>
      <c r="Z23" s="292"/>
      <c r="AA23" s="292"/>
      <c r="AB23" s="292"/>
      <c r="AC23" s="292"/>
      <c r="AD23" s="292"/>
      <c r="AE23" s="292"/>
      <c r="AF23" s="292"/>
      <c r="AG23" s="292"/>
      <c r="AH23" s="292"/>
      <c r="AI23" s="292"/>
      <c r="AJ23" s="292"/>
      <c r="AK23" s="138"/>
    </row>
    <row r="24" spans="1:37" ht="30" customHeight="1">
      <c r="A24" s="141"/>
      <c r="B24" s="192"/>
      <c r="C24" s="192"/>
      <c r="D24" s="192"/>
      <c r="E24" s="192"/>
      <c r="F24" s="192"/>
      <c r="G24" s="192"/>
      <c r="H24" s="146"/>
      <c r="I24" s="193"/>
      <c r="J24" s="193"/>
      <c r="K24" s="194"/>
      <c r="L24" s="194"/>
      <c r="M24" s="195"/>
      <c r="N24" s="195"/>
      <c r="O24" s="195"/>
      <c r="P24" s="195"/>
      <c r="Q24" s="195"/>
      <c r="R24" s="195"/>
      <c r="S24" s="195"/>
      <c r="T24" s="195"/>
      <c r="U24" s="195"/>
      <c r="V24" s="291"/>
      <c r="W24" s="292"/>
      <c r="X24" s="292"/>
      <c r="Y24" s="292"/>
      <c r="Z24" s="292"/>
      <c r="AA24" s="292"/>
      <c r="AB24" s="292"/>
      <c r="AC24" s="292"/>
      <c r="AD24" s="292"/>
      <c r="AE24" s="292"/>
      <c r="AF24" s="292"/>
      <c r="AG24" s="292"/>
      <c r="AH24" s="292"/>
      <c r="AI24" s="292"/>
      <c r="AJ24" s="292"/>
      <c r="AK24" s="138"/>
    </row>
    <row r="25" spans="1:37" ht="30" customHeight="1">
      <c r="A25" s="141"/>
      <c r="B25" s="6" t="s">
        <v>146</v>
      </c>
      <c r="C25" s="34"/>
      <c r="D25" s="34"/>
      <c r="E25" s="58"/>
      <c r="F25" s="34"/>
      <c r="G25" s="34"/>
      <c r="H25" s="33"/>
      <c r="I25" s="36"/>
      <c r="J25" s="36"/>
      <c r="K25" s="37"/>
      <c r="L25" s="37"/>
      <c r="M25" s="38"/>
      <c r="N25" s="38"/>
      <c r="O25" s="38"/>
      <c r="P25" s="38"/>
      <c r="Q25" s="38"/>
      <c r="R25" s="38"/>
      <c r="S25" s="38"/>
      <c r="T25" s="38"/>
      <c r="U25" s="38"/>
      <c r="V25" s="291"/>
      <c r="W25" s="292"/>
      <c r="X25" s="292"/>
      <c r="Y25" s="292"/>
      <c r="Z25" s="292"/>
      <c r="AA25" s="292"/>
      <c r="AB25" s="292"/>
      <c r="AC25" s="292"/>
      <c r="AD25" s="292"/>
      <c r="AE25" s="292"/>
      <c r="AF25" s="292"/>
      <c r="AG25" s="292"/>
      <c r="AH25" s="292"/>
      <c r="AI25" s="292"/>
      <c r="AJ25" s="292"/>
      <c r="AK25" s="138"/>
    </row>
    <row r="26" spans="1:37" ht="30" customHeight="1">
      <c r="A26" s="141"/>
      <c r="C26" s="34"/>
      <c r="D26" s="34"/>
      <c r="E26" s="58"/>
      <c r="F26" s="34"/>
      <c r="G26" s="34"/>
      <c r="H26" s="33"/>
      <c r="I26" s="36"/>
      <c r="J26" s="36"/>
      <c r="K26" s="37"/>
      <c r="L26" s="37"/>
      <c r="M26" s="38"/>
      <c r="N26" s="38"/>
      <c r="O26" s="38"/>
      <c r="P26" s="38"/>
      <c r="Q26" s="38"/>
      <c r="R26" s="38"/>
      <c r="S26" s="38"/>
      <c r="T26" s="38"/>
      <c r="U26" s="38"/>
      <c r="V26" s="291"/>
      <c r="W26" s="292"/>
      <c r="X26" s="292"/>
      <c r="Y26" s="292"/>
      <c r="Z26" s="292"/>
      <c r="AA26" s="292"/>
      <c r="AB26" s="292"/>
      <c r="AC26" s="292"/>
      <c r="AD26" s="292"/>
      <c r="AE26" s="292"/>
      <c r="AF26" s="292"/>
      <c r="AG26" s="292"/>
      <c r="AH26" s="292"/>
      <c r="AI26" s="292"/>
      <c r="AJ26" s="292"/>
      <c r="AK26" s="138"/>
    </row>
    <row r="27" spans="1:37" ht="30" customHeight="1">
      <c r="A27" s="141"/>
      <c r="B27" s="6" t="s">
        <v>119</v>
      </c>
      <c r="C27" s="67"/>
      <c r="D27" s="67"/>
      <c r="E27" s="67"/>
      <c r="F27" s="67"/>
      <c r="G27" s="67"/>
      <c r="H27" s="68"/>
      <c r="I27" s="36"/>
      <c r="J27" s="36"/>
      <c r="K27" s="37"/>
      <c r="L27" s="37"/>
      <c r="M27" s="38"/>
      <c r="N27" s="38"/>
      <c r="O27" s="38"/>
      <c r="P27" s="38"/>
      <c r="Q27" s="38"/>
      <c r="R27" s="38"/>
      <c r="S27" s="38"/>
      <c r="T27" s="38"/>
      <c r="U27" s="38"/>
      <c r="V27" s="291"/>
      <c r="W27" s="292"/>
      <c r="X27" s="292"/>
      <c r="Y27" s="292"/>
      <c r="Z27" s="292"/>
      <c r="AA27" s="292"/>
      <c r="AB27" s="292"/>
      <c r="AC27" s="292"/>
      <c r="AD27" s="292"/>
      <c r="AE27" s="292"/>
      <c r="AF27" s="292"/>
      <c r="AG27" s="292"/>
      <c r="AH27" s="292"/>
      <c r="AI27" s="292"/>
      <c r="AJ27" s="292"/>
      <c r="AK27" s="138"/>
    </row>
    <row r="28" spans="1:37" ht="30" customHeight="1">
      <c r="A28" s="141"/>
      <c r="B28" s="6" t="s">
        <v>120</v>
      </c>
      <c r="V28" s="291"/>
      <c r="W28" s="293"/>
      <c r="X28" s="292"/>
      <c r="Y28" s="292"/>
      <c r="Z28" s="292"/>
      <c r="AA28" s="292"/>
      <c r="AB28" s="292"/>
      <c r="AC28" s="292"/>
      <c r="AD28" s="292"/>
      <c r="AE28" s="292"/>
      <c r="AF28" s="292"/>
      <c r="AG28" s="292"/>
      <c r="AH28" s="292"/>
      <c r="AI28" s="292"/>
      <c r="AJ28" s="292"/>
      <c r="AK28" s="138"/>
    </row>
    <row r="29" spans="1:37" ht="25" customHeight="1">
      <c r="A29" s="141"/>
      <c r="B29" s="1108"/>
      <c r="C29" s="1109"/>
      <c r="D29" s="1109"/>
      <c r="E29" s="1109"/>
      <c r="F29" s="1109"/>
      <c r="G29" s="1109"/>
      <c r="H29" s="1109"/>
      <c r="I29" s="1109"/>
      <c r="J29" s="1109"/>
      <c r="K29" s="1109"/>
      <c r="L29" s="1109"/>
      <c r="M29" s="1109"/>
      <c r="N29" s="1109"/>
      <c r="O29" s="1109"/>
      <c r="P29" s="1109"/>
      <c r="Q29" s="1109"/>
      <c r="R29" s="1109"/>
      <c r="S29" s="1109"/>
      <c r="T29" s="1109"/>
      <c r="U29" s="1110"/>
      <c r="V29" s="291" t="s">
        <v>261</v>
      </c>
      <c r="W29" s="292" t="s">
        <v>469</v>
      </c>
      <c r="X29" s="292"/>
      <c r="Y29" s="292"/>
      <c r="Z29" s="292"/>
      <c r="AA29" s="292"/>
      <c r="AB29" s="292"/>
      <c r="AC29" s="292"/>
      <c r="AD29" s="292"/>
      <c r="AE29" s="292"/>
      <c r="AF29" s="292"/>
      <c r="AG29" s="292"/>
      <c r="AH29" s="292"/>
      <c r="AI29" s="292"/>
      <c r="AJ29" s="292"/>
      <c r="AK29" s="138"/>
    </row>
    <row r="30" spans="1:37" ht="25" customHeight="1">
      <c r="A30" s="141"/>
      <c r="B30" s="1111"/>
      <c r="C30" s="1112"/>
      <c r="D30" s="1112"/>
      <c r="E30" s="1112"/>
      <c r="F30" s="1112"/>
      <c r="G30" s="1112"/>
      <c r="H30" s="1112"/>
      <c r="I30" s="1112"/>
      <c r="J30" s="1112"/>
      <c r="K30" s="1112"/>
      <c r="L30" s="1112"/>
      <c r="M30" s="1112"/>
      <c r="N30" s="1112"/>
      <c r="O30" s="1112"/>
      <c r="P30" s="1112"/>
      <c r="Q30" s="1112"/>
      <c r="R30" s="1112"/>
      <c r="S30" s="1112"/>
      <c r="T30" s="1112"/>
      <c r="U30" s="1113"/>
      <c r="V30" s="291"/>
      <c r="W30" s="293"/>
      <c r="X30" s="292"/>
      <c r="Y30" s="292"/>
      <c r="Z30" s="292"/>
      <c r="AA30" s="292"/>
      <c r="AB30" s="292"/>
      <c r="AC30" s="292"/>
      <c r="AD30" s="292"/>
      <c r="AE30" s="292"/>
      <c r="AF30" s="292"/>
      <c r="AG30" s="292"/>
      <c r="AH30" s="292"/>
      <c r="AI30" s="292"/>
      <c r="AJ30" s="292"/>
      <c r="AK30" s="138"/>
    </row>
    <row r="31" spans="1:37" ht="25" customHeight="1">
      <c r="A31" s="141"/>
      <c r="B31" s="1111"/>
      <c r="C31" s="1112"/>
      <c r="D31" s="1112"/>
      <c r="E31" s="1112"/>
      <c r="F31" s="1112"/>
      <c r="G31" s="1112"/>
      <c r="H31" s="1112"/>
      <c r="I31" s="1112"/>
      <c r="J31" s="1112"/>
      <c r="K31" s="1112"/>
      <c r="L31" s="1112"/>
      <c r="M31" s="1112"/>
      <c r="N31" s="1112"/>
      <c r="O31" s="1112"/>
      <c r="P31" s="1112"/>
      <c r="Q31" s="1112"/>
      <c r="R31" s="1112"/>
      <c r="S31" s="1112"/>
      <c r="T31" s="1112"/>
      <c r="U31" s="1113"/>
      <c r="V31" s="291"/>
      <c r="W31" s="292"/>
      <c r="X31" s="292"/>
      <c r="Y31" s="292"/>
      <c r="Z31" s="292"/>
      <c r="AA31" s="292"/>
      <c r="AB31" s="292"/>
      <c r="AC31" s="292"/>
      <c r="AD31" s="292"/>
      <c r="AE31" s="292"/>
      <c r="AF31" s="292"/>
      <c r="AG31" s="292"/>
      <c r="AH31" s="292"/>
      <c r="AI31" s="292"/>
      <c r="AJ31" s="292"/>
      <c r="AK31" s="138"/>
    </row>
    <row r="32" spans="1:37" ht="25" customHeight="1">
      <c r="A32" s="141"/>
      <c r="B32" s="1111"/>
      <c r="C32" s="1112"/>
      <c r="D32" s="1112"/>
      <c r="E32" s="1112"/>
      <c r="F32" s="1112"/>
      <c r="G32" s="1112"/>
      <c r="H32" s="1112"/>
      <c r="I32" s="1112"/>
      <c r="J32" s="1112"/>
      <c r="K32" s="1112"/>
      <c r="L32" s="1112"/>
      <c r="M32" s="1112"/>
      <c r="N32" s="1112"/>
      <c r="O32" s="1112"/>
      <c r="P32" s="1112"/>
      <c r="Q32" s="1112"/>
      <c r="R32" s="1112"/>
      <c r="S32" s="1112"/>
      <c r="T32" s="1112"/>
      <c r="U32" s="1113"/>
      <c r="V32" s="291"/>
      <c r="W32" s="293"/>
      <c r="X32" s="292"/>
      <c r="Y32" s="292"/>
      <c r="Z32" s="292"/>
      <c r="AA32" s="292"/>
      <c r="AB32" s="292"/>
      <c r="AC32" s="292"/>
      <c r="AD32" s="292"/>
      <c r="AE32" s="292"/>
      <c r="AF32" s="292"/>
      <c r="AG32" s="292"/>
      <c r="AH32" s="292"/>
      <c r="AI32" s="292"/>
      <c r="AJ32" s="292"/>
      <c r="AK32" s="138"/>
    </row>
    <row r="33" spans="1:37" ht="25" customHeight="1">
      <c r="A33" s="141"/>
      <c r="B33" s="1111"/>
      <c r="C33" s="1112"/>
      <c r="D33" s="1112"/>
      <c r="E33" s="1112"/>
      <c r="F33" s="1112"/>
      <c r="G33" s="1112"/>
      <c r="H33" s="1112"/>
      <c r="I33" s="1112"/>
      <c r="J33" s="1112"/>
      <c r="K33" s="1112"/>
      <c r="L33" s="1112"/>
      <c r="M33" s="1112"/>
      <c r="N33" s="1112"/>
      <c r="O33" s="1112"/>
      <c r="P33" s="1112"/>
      <c r="Q33" s="1112"/>
      <c r="R33" s="1112"/>
      <c r="S33" s="1112"/>
      <c r="T33" s="1112"/>
      <c r="U33" s="1113"/>
      <c r="V33" s="291"/>
      <c r="W33" s="292"/>
      <c r="X33" s="292"/>
      <c r="Y33" s="292"/>
      <c r="Z33" s="292"/>
      <c r="AA33" s="292"/>
      <c r="AB33" s="292"/>
      <c r="AC33" s="292"/>
      <c r="AD33" s="292"/>
      <c r="AE33" s="292"/>
      <c r="AF33" s="292"/>
      <c r="AG33" s="292"/>
      <c r="AH33" s="292"/>
      <c r="AI33" s="292"/>
      <c r="AJ33" s="292"/>
      <c r="AK33" s="138"/>
    </row>
    <row r="34" spans="1:37" ht="25" customHeight="1">
      <c r="A34" s="141"/>
      <c r="B34" s="1111"/>
      <c r="C34" s="1112"/>
      <c r="D34" s="1112"/>
      <c r="E34" s="1112"/>
      <c r="F34" s="1112"/>
      <c r="G34" s="1112"/>
      <c r="H34" s="1112"/>
      <c r="I34" s="1112"/>
      <c r="J34" s="1112"/>
      <c r="K34" s="1112"/>
      <c r="L34" s="1112"/>
      <c r="M34" s="1112"/>
      <c r="N34" s="1112"/>
      <c r="O34" s="1112"/>
      <c r="P34" s="1112"/>
      <c r="Q34" s="1112"/>
      <c r="R34" s="1112"/>
      <c r="S34" s="1112"/>
      <c r="T34" s="1112"/>
      <c r="U34" s="1113"/>
      <c r="V34" s="291"/>
      <c r="W34" s="292"/>
      <c r="X34" s="292"/>
      <c r="Y34" s="292"/>
      <c r="Z34" s="292"/>
      <c r="AA34" s="292"/>
      <c r="AB34" s="292"/>
      <c r="AC34" s="292"/>
      <c r="AD34" s="292"/>
      <c r="AE34" s="292"/>
      <c r="AF34" s="292"/>
      <c r="AG34" s="292"/>
      <c r="AH34" s="292"/>
      <c r="AI34" s="292"/>
      <c r="AJ34" s="292"/>
      <c r="AK34" s="138"/>
    </row>
    <row r="35" spans="1:37" ht="25" customHeight="1">
      <c r="A35" s="141"/>
      <c r="B35" s="1111"/>
      <c r="C35" s="1112"/>
      <c r="D35" s="1112"/>
      <c r="E35" s="1112"/>
      <c r="F35" s="1112"/>
      <c r="G35" s="1112"/>
      <c r="H35" s="1112"/>
      <c r="I35" s="1112"/>
      <c r="J35" s="1112"/>
      <c r="K35" s="1112"/>
      <c r="L35" s="1112"/>
      <c r="M35" s="1112"/>
      <c r="N35" s="1112"/>
      <c r="O35" s="1112"/>
      <c r="P35" s="1112"/>
      <c r="Q35" s="1112"/>
      <c r="R35" s="1112"/>
      <c r="S35" s="1112"/>
      <c r="T35" s="1112"/>
      <c r="U35" s="1113"/>
      <c r="V35" s="291"/>
      <c r="W35" s="292"/>
      <c r="X35" s="292"/>
      <c r="Y35" s="292"/>
      <c r="Z35" s="292"/>
      <c r="AA35" s="292"/>
      <c r="AB35" s="292"/>
      <c r="AC35" s="292"/>
      <c r="AD35" s="292"/>
      <c r="AE35" s="292"/>
      <c r="AF35" s="292"/>
      <c r="AG35" s="292"/>
      <c r="AH35" s="292"/>
      <c r="AI35" s="292"/>
      <c r="AJ35" s="292"/>
      <c r="AK35" s="138"/>
    </row>
    <row r="36" spans="1:37" ht="25" customHeight="1">
      <c r="A36" s="141"/>
      <c r="B36" s="1111"/>
      <c r="C36" s="1112"/>
      <c r="D36" s="1112"/>
      <c r="E36" s="1112"/>
      <c r="F36" s="1112"/>
      <c r="G36" s="1112"/>
      <c r="H36" s="1112"/>
      <c r="I36" s="1112"/>
      <c r="J36" s="1112"/>
      <c r="K36" s="1112"/>
      <c r="L36" s="1112"/>
      <c r="M36" s="1112"/>
      <c r="N36" s="1112"/>
      <c r="O36" s="1112"/>
      <c r="P36" s="1112"/>
      <c r="Q36" s="1112"/>
      <c r="R36" s="1112"/>
      <c r="S36" s="1112"/>
      <c r="T36" s="1112"/>
      <c r="U36" s="1113"/>
      <c r="V36" s="291"/>
      <c r="W36" s="292"/>
      <c r="X36" s="292"/>
      <c r="Y36" s="292"/>
      <c r="Z36" s="292"/>
      <c r="AA36" s="292"/>
      <c r="AB36" s="292"/>
      <c r="AC36" s="292"/>
      <c r="AD36" s="292"/>
      <c r="AE36" s="292"/>
      <c r="AF36" s="292"/>
      <c r="AG36" s="292"/>
      <c r="AH36" s="292"/>
      <c r="AI36" s="292"/>
      <c r="AJ36" s="292"/>
      <c r="AK36" s="138"/>
    </row>
    <row r="37" spans="1:37" ht="25" customHeight="1">
      <c r="A37" s="141"/>
      <c r="B37" s="1111"/>
      <c r="C37" s="1112"/>
      <c r="D37" s="1112"/>
      <c r="E37" s="1112"/>
      <c r="F37" s="1112"/>
      <c r="G37" s="1112"/>
      <c r="H37" s="1112"/>
      <c r="I37" s="1112"/>
      <c r="J37" s="1112"/>
      <c r="K37" s="1112"/>
      <c r="L37" s="1112"/>
      <c r="M37" s="1112"/>
      <c r="N37" s="1112"/>
      <c r="O37" s="1112"/>
      <c r="P37" s="1112"/>
      <c r="Q37" s="1112"/>
      <c r="R37" s="1112"/>
      <c r="S37" s="1112"/>
      <c r="T37" s="1112"/>
      <c r="U37" s="1113"/>
      <c r="V37" s="291"/>
      <c r="W37" s="292"/>
      <c r="X37" s="292"/>
      <c r="Y37" s="292"/>
      <c r="Z37" s="292"/>
      <c r="AA37" s="292"/>
      <c r="AB37" s="292"/>
      <c r="AC37" s="292"/>
      <c r="AD37" s="292"/>
      <c r="AE37" s="292"/>
      <c r="AF37" s="292"/>
      <c r="AG37" s="292"/>
      <c r="AH37" s="292"/>
      <c r="AI37" s="292"/>
      <c r="AJ37" s="292"/>
      <c r="AK37" s="138"/>
    </row>
    <row r="38" spans="1:37" ht="25" customHeight="1">
      <c r="A38" s="141"/>
      <c r="B38" s="1111"/>
      <c r="C38" s="1112"/>
      <c r="D38" s="1112"/>
      <c r="E38" s="1112"/>
      <c r="F38" s="1112"/>
      <c r="G38" s="1112"/>
      <c r="H38" s="1112"/>
      <c r="I38" s="1112"/>
      <c r="J38" s="1112"/>
      <c r="K38" s="1112"/>
      <c r="L38" s="1112"/>
      <c r="M38" s="1112"/>
      <c r="N38" s="1112"/>
      <c r="O38" s="1112"/>
      <c r="P38" s="1112"/>
      <c r="Q38" s="1112"/>
      <c r="R38" s="1112"/>
      <c r="S38" s="1112"/>
      <c r="T38" s="1112"/>
      <c r="U38" s="1113"/>
      <c r="V38" s="291"/>
      <c r="W38" s="292"/>
      <c r="X38" s="292"/>
      <c r="Y38" s="292"/>
      <c r="Z38" s="292"/>
      <c r="AA38" s="292"/>
      <c r="AB38" s="292"/>
      <c r="AC38" s="292"/>
      <c r="AD38" s="292"/>
      <c r="AE38" s="292"/>
      <c r="AF38" s="292"/>
      <c r="AG38" s="292"/>
      <c r="AH38" s="292"/>
      <c r="AI38" s="292"/>
      <c r="AJ38" s="292"/>
      <c r="AK38" s="138"/>
    </row>
    <row r="39" spans="1:37" ht="25" customHeight="1">
      <c r="A39" s="141"/>
      <c r="B39" s="1111"/>
      <c r="C39" s="1112"/>
      <c r="D39" s="1112"/>
      <c r="E39" s="1112"/>
      <c r="F39" s="1112"/>
      <c r="G39" s="1112"/>
      <c r="H39" s="1112"/>
      <c r="I39" s="1112"/>
      <c r="J39" s="1112"/>
      <c r="K39" s="1112"/>
      <c r="L39" s="1112"/>
      <c r="M39" s="1112"/>
      <c r="N39" s="1112"/>
      <c r="O39" s="1112"/>
      <c r="P39" s="1112"/>
      <c r="Q39" s="1112"/>
      <c r="R39" s="1112"/>
      <c r="S39" s="1112"/>
      <c r="T39" s="1112"/>
      <c r="U39" s="1113"/>
      <c r="V39" s="291"/>
      <c r="W39" s="292"/>
      <c r="X39" s="292"/>
      <c r="Y39" s="292"/>
      <c r="Z39" s="292"/>
      <c r="AA39" s="292"/>
      <c r="AB39" s="292"/>
      <c r="AC39" s="292"/>
      <c r="AD39" s="292"/>
      <c r="AE39" s="292"/>
      <c r="AF39" s="292"/>
      <c r="AG39" s="292"/>
      <c r="AH39" s="292"/>
      <c r="AI39" s="292"/>
      <c r="AJ39" s="292"/>
      <c r="AK39" s="138"/>
    </row>
    <row r="40" spans="1:37" ht="25" customHeight="1">
      <c r="A40" s="141"/>
      <c r="B40" s="1114"/>
      <c r="C40" s="1115"/>
      <c r="D40" s="1115"/>
      <c r="E40" s="1115"/>
      <c r="F40" s="1115"/>
      <c r="G40" s="1115"/>
      <c r="H40" s="1115"/>
      <c r="I40" s="1115"/>
      <c r="J40" s="1115"/>
      <c r="K40" s="1115"/>
      <c r="L40" s="1115"/>
      <c r="M40" s="1115"/>
      <c r="N40" s="1115"/>
      <c r="O40" s="1115"/>
      <c r="P40" s="1115"/>
      <c r="Q40" s="1115"/>
      <c r="R40" s="1115"/>
      <c r="S40" s="1115"/>
      <c r="T40" s="1115"/>
      <c r="U40" s="1116"/>
      <c r="V40" s="291"/>
      <c r="W40" s="292"/>
      <c r="X40" s="292"/>
      <c r="Y40" s="292"/>
      <c r="Z40" s="292"/>
      <c r="AA40" s="292"/>
      <c r="AB40" s="292"/>
      <c r="AC40" s="292"/>
      <c r="AD40" s="292"/>
      <c r="AE40" s="292"/>
      <c r="AF40" s="292"/>
      <c r="AG40" s="292"/>
      <c r="AH40" s="292"/>
      <c r="AI40" s="292"/>
      <c r="AJ40" s="292"/>
      <c r="AK40" s="138"/>
    </row>
    <row r="41" spans="1:37" ht="30" customHeight="1">
      <c r="A41" s="141"/>
      <c r="B41" s="39"/>
      <c r="C41" s="39"/>
      <c r="D41" s="39"/>
      <c r="E41" s="39"/>
      <c r="F41" s="39"/>
      <c r="G41" s="39"/>
      <c r="H41" s="39"/>
      <c r="I41" s="39"/>
      <c r="J41" s="39"/>
      <c r="K41" s="39"/>
      <c r="L41" s="39"/>
      <c r="M41" s="39"/>
      <c r="N41" s="39"/>
      <c r="O41" s="39"/>
      <c r="P41" s="39"/>
      <c r="Q41" s="39"/>
      <c r="R41" s="39"/>
      <c r="S41" s="39"/>
      <c r="T41" s="39"/>
      <c r="U41" s="39"/>
      <c r="V41" s="291"/>
      <c r="W41" s="292"/>
      <c r="X41" s="292"/>
      <c r="Y41" s="292"/>
      <c r="Z41" s="292"/>
      <c r="AA41" s="292"/>
      <c r="AB41" s="292"/>
      <c r="AC41" s="292"/>
      <c r="AD41" s="292"/>
      <c r="AE41" s="292"/>
      <c r="AF41" s="292"/>
      <c r="AG41" s="292"/>
      <c r="AH41" s="292"/>
      <c r="AI41" s="292"/>
      <c r="AJ41" s="292"/>
      <c r="AK41" s="138"/>
    </row>
    <row r="42" spans="1:37" ht="30" customHeight="1">
      <c r="A42" s="141"/>
      <c r="V42" s="291"/>
      <c r="W42" s="292"/>
      <c r="X42" s="292"/>
      <c r="Y42" s="292"/>
      <c r="Z42" s="292"/>
      <c r="AA42" s="292"/>
      <c r="AB42" s="292"/>
      <c r="AC42" s="292"/>
      <c r="AD42" s="292"/>
      <c r="AE42" s="292"/>
      <c r="AF42" s="292"/>
      <c r="AG42" s="292"/>
      <c r="AH42" s="292"/>
      <c r="AI42" s="292"/>
      <c r="AJ42" s="292"/>
      <c r="AK42" s="138"/>
    </row>
    <row r="43" spans="1:37" ht="30" customHeight="1">
      <c r="A43" s="141"/>
      <c r="B43" s="6" t="s">
        <v>121</v>
      </c>
      <c r="V43" s="291"/>
      <c r="W43" s="292"/>
      <c r="X43" s="292"/>
      <c r="Y43" s="292"/>
      <c r="Z43" s="292"/>
      <c r="AA43" s="292"/>
      <c r="AB43" s="292"/>
      <c r="AC43" s="292"/>
      <c r="AD43" s="292"/>
      <c r="AE43" s="292"/>
      <c r="AF43" s="292"/>
      <c r="AG43" s="292"/>
      <c r="AH43" s="292"/>
      <c r="AI43" s="292"/>
      <c r="AJ43" s="292"/>
      <c r="AK43" s="138"/>
    </row>
    <row r="44" spans="1:37" ht="25" customHeight="1">
      <c r="A44" s="141"/>
      <c r="B44" s="275"/>
      <c r="C44" s="304"/>
      <c r="D44" s="304"/>
      <c r="E44" s="304"/>
      <c r="F44" s="304"/>
      <c r="G44" s="304"/>
      <c r="H44" s="304"/>
      <c r="I44" s="304"/>
      <c r="J44" s="304"/>
      <c r="K44" s="304"/>
      <c r="L44" s="304"/>
      <c r="M44" s="304"/>
      <c r="N44" s="304"/>
      <c r="O44" s="304"/>
      <c r="P44" s="304"/>
      <c r="Q44" s="304"/>
      <c r="R44" s="304"/>
      <c r="S44" s="304"/>
      <c r="T44" s="304"/>
      <c r="U44" s="305"/>
      <c r="V44" s="291"/>
      <c r="W44" s="292" t="s">
        <v>469</v>
      </c>
      <c r="X44" s="292"/>
      <c r="Y44" s="292"/>
      <c r="Z44" s="292"/>
      <c r="AA44" s="292"/>
      <c r="AB44" s="292"/>
      <c r="AC44" s="292"/>
      <c r="AD44" s="292"/>
      <c r="AE44" s="292"/>
      <c r="AF44" s="292"/>
      <c r="AG44" s="292"/>
      <c r="AH44" s="292"/>
      <c r="AI44" s="292"/>
      <c r="AJ44" s="292"/>
      <c r="AK44" s="138"/>
    </row>
    <row r="45" spans="1:37" ht="25" customHeight="1">
      <c r="A45" s="141"/>
      <c r="B45" s="306"/>
      <c r="C45" s="307"/>
      <c r="D45" s="307"/>
      <c r="E45" s="307"/>
      <c r="F45" s="307"/>
      <c r="G45" s="307"/>
      <c r="H45" s="307"/>
      <c r="I45" s="307"/>
      <c r="J45" s="307"/>
      <c r="K45" s="307"/>
      <c r="L45" s="307"/>
      <c r="M45" s="307"/>
      <c r="N45" s="307"/>
      <c r="O45" s="307"/>
      <c r="P45" s="307"/>
      <c r="Q45" s="307"/>
      <c r="R45" s="307"/>
      <c r="S45" s="307"/>
      <c r="T45" s="307"/>
      <c r="U45" s="308"/>
      <c r="V45" s="291"/>
      <c r="W45" s="292"/>
      <c r="X45" s="292"/>
      <c r="Y45" s="292"/>
      <c r="Z45" s="292"/>
      <c r="AA45" s="292"/>
      <c r="AB45" s="292"/>
      <c r="AC45" s="292"/>
      <c r="AD45" s="292"/>
      <c r="AE45" s="292"/>
      <c r="AF45" s="292"/>
      <c r="AG45" s="292"/>
      <c r="AH45" s="292"/>
      <c r="AI45" s="292"/>
      <c r="AJ45" s="292"/>
      <c r="AK45" s="138"/>
    </row>
    <row r="46" spans="1:37" ht="25" customHeight="1">
      <c r="A46" s="141"/>
      <c r="B46" s="306"/>
      <c r="C46" s="307"/>
      <c r="D46" s="307"/>
      <c r="E46" s="307"/>
      <c r="F46" s="307"/>
      <c r="G46" s="307"/>
      <c r="H46" s="307"/>
      <c r="I46" s="307"/>
      <c r="J46" s="307"/>
      <c r="K46" s="307"/>
      <c r="L46" s="307"/>
      <c r="M46" s="307"/>
      <c r="N46" s="307"/>
      <c r="O46" s="307"/>
      <c r="P46" s="307"/>
      <c r="Q46" s="307"/>
      <c r="R46" s="307"/>
      <c r="S46" s="307"/>
      <c r="T46" s="307"/>
      <c r="U46" s="308"/>
      <c r="V46" s="291"/>
      <c r="W46" s="292"/>
      <c r="X46" s="292"/>
      <c r="Y46" s="292"/>
      <c r="Z46" s="292"/>
      <c r="AA46" s="292"/>
      <c r="AB46" s="292"/>
      <c r="AC46" s="292"/>
      <c r="AD46" s="292"/>
      <c r="AE46" s="292"/>
      <c r="AF46" s="292"/>
      <c r="AG46" s="292"/>
      <c r="AH46" s="292"/>
      <c r="AI46" s="292"/>
      <c r="AJ46" s="292"/>
      <c r="AK46" s="138"/>
    </row>
    <row r="47" spans="1:37" ht="25" customHeight="1">
      <c r="A47" s="141"/>
      <c r="B47" s="306"/>
      <c r="C47" s="307"/>
      <c r="D47" s="307"/>
      <c r="E47" s="307"/>
      <c r="F47" s="307"/>
      <c r="G47" s="307"/>
      <c r="H47" s="307"/>
      <c r="I47" s="307"/>
      <c r="J47" s="307"/>
      <c r="K47" s="307"/>
      <c r="L47" s="307"/>
      <c r="M47" s="307"/>
      <c r="N47" s="307"/>
      <c r="O47" s="307"/>
      <c r="P47" s="307"/>
      <c r="Q47" s="307"/>
      <c r="R47" s="307"/>
      <c r="S47" s="307"/>
      <c r="T47" s="307"/>
      <c r="U47" s="308"/>
      <c r="V47" s="291"/>
      <c r="W47" s="292"/>
      <c r="X47" s="292"/>
      <c r="Y47" s="292"/>
      <c r="Z47" s="292"/>
      <c r="AA47" s="292"/>
      <c r="AB47" s="292"/>
      <c r="AC47" s="292"/>
      <c r="AD47" s="292"/>
      <c r="AE47" s="292"/>
      <c r="AF47" s="292"/>
      <c r="AG47" s="292"/>
      <c r="AH47" s="292"/>
      <c r="AI47" s="292"/>
      <c r="AJ47" s="292"/>
      <c r="AK47" s="138"/>
    </row>
    <row r="48" spans="1:37" ht="25" customHeight="1">
      <c r="A48" s="141"/>
      <c r="B48" s="306"/>
      <c r="C48" s="307"/>
      <c r="D48" s="307"/>
      <c r="E48" s="307"/>
      <c r="F48" s="307"/>
      <c r="G48" s="307"/>
      <c r="H48" s="307"/>
      <c r="I48" s="307"/>
      <c r="J48" s="307"/>
      <c r="K48" s="307"/>
      <c r="L48" s="307"/>
      <c r="M48" s="307"/>
      <c r="N48" s="307"/>
      <c r="O48" s="307"/>
      <c r="P48" s="307"/>
      <c r="Q48" s="307"/>
      <c r="R48" s="307"/>
      <c r="S48" s="307"/>
      <c r="T48" s="307"/>
      <c r="U48" s="308"/>
      <c r="V48" s="291"/>
      <c r="W48" s="292"/>
      <c r="X48" s="292"/>
      <c r="Y48" s="292"/>
      <c r="Z48" s="292"/>
      <c r="AA48" s="292"/>
      <c r="AB48" s="292"/>
      <c r="AC48" s="292"/>
      <c r="AD48" s="292"/>
      <c r="AE48" s="292"/>
      <c r="AF48" s="292"/>
      <c r="AG48" s="292"/>
      <c r="AH48" s="292"/>
      <c r="AI48" s="292"/>
      <c r="AJ48" s="292"/>
      <c r="AK48" s="138"/>
    </row>
    <row r="49" spans="1:37" ht="25" customHeight="1">
      <c r="A49" s="141"/>
      <c r="B49" s="306"/>
      <c r="C49" s="307"/>
      <c r="D49" s="307"/>
      <c r="E49" s="307"/>
      <c r="F49" s="307"/>
      <c r="G49" s="307"/>
      <c r="H49" s="307"/>
      <c r="I49" s="307"/>
      <c r="J49" s="307"/>
      <c r="K49" s="307"/>
      <c r="L49" s="307"/>
      <c r="M49" s="307"/>
      <c r="N49" s="307"/>
      <c r="O49" s="307"/>
      <c r="P49" s="307"/>
      <c r="Q49" s="307"/>
      <c r="R49" s="307"/>
      <c r="S49" s="307"/>
      <c r="T49" s="307"/>
      <c r="U49" s="308"/>
      <c r="V49" s="291"/>
      <c r="W49" s="292"/>
      <c r="X49" s="292"/>
      <c r="Y49" s="292"/>
      <c r="Z49" s="292"/>
      <c r="AA49" s="292"/>
      <c r="AB49" s="292"/>
      <c r="AC49" s="292"/>
      <c r="AD49" s="292"/>
      <c r="AE49" s="292"/>
      <c r="AF49" s="292"/>
      <c r="AG49" s="292"/>
      <c r="AH49" s="292"/>
      <c r="AI49" s="292"/>
      <c r="AJ49" s="292"/>
      <c r="AK49" s="138"/>
    </row>
    <row r="50" spans="1:37" ht="25" customHeight="1">
      <c r="A50" s="141"/>
      <c r="B50" s="306"/>
      <c r="C50" s="307"/>
      <c r="D50" s="307"/>
      <c r="E50" s="307"/>
      <c r="F50" s="307"/>
      <c r="G50" s="307"/>
      <c r="H50" s="307"/>
      <c r="I50" s="307"/>
      <c r="J50" s="307"/>
      <c r="K50" s="307"/>
      <c r="L50" s="307"/>
      <c r="M50" s="307"/>
      <c r="N50" s="307"/>
      <c r="O50" s="307"/>
      <c r="P50" s="307"/>
      <c r="Q50" s="307"/>
      <c r="R50" s="307"/>
      <c r="S50" s="307"/>
      <c r="T50" s="307"/>
      <c r="U50" s="308"/>
      <c r="V50" s="291"/>
      <c r="W50" s="292"/>
      <c r="X50" s="292"/>
      <c r="Y50" s="292"/>
      <c r="Z50" s="292"/>
      <c r="AA50" s="292"/>
      <c r="AB50" s="292"/>
      <c r="AC50" s="292"/>
      <c r="AD50" s="292"/>
      <c r="AE50" s="292"/>
      <c r="AF50" s="292"/>
      <c r="AG50" s="292"/>
      <c r="AH50" s="292"/>
      <c r="AI50" s="292"/>
      <c r="AJ50" s="292"/>
      <c r="AK50" s="138"/>
    </row>
    <row r="51" spans="1:37" ht="25" customHeight="1">
      <c r="A51" s="141"/>
      <c r="B51" s="306"/>
      <c r="C51" s="307"/>
      <c r="D51" s="307"/>
      <c r="E51" s="307"/>
      <c r="F51" s="307"/>
      <c r="G51" s="307"/>
      <c r="H51" s="307"/>
      <c r="I51" s="307"/>
      <c r="J51" s="307"/>
      <c r="K51" s="307"/>
      <c r="L51" s="307"/>
      <c r="M51" s="307"/>
      <c r="N51" s="307"/>
      <c r="O51" s="307"/>
      <c r="P51" s="307"/>
      <c r="Q51" s="307"/>
      <c r="R51" s="307"/>
      <c r="S51" s="307"/>
      <c r="T51" s="307"/>
      <c r="U51" s="308"/>
      <c r="V51" s="291"/>
      <c r="W51" s="292"/>
      <c r="X51" s="292"/>
      <c r="Y51" s="292"/>
      <c r="Z51" s="292"/>
      <c r="AA51" s="292"/>
      <c r="AB51" s="292"/>
      <c r="AC51" s="292"/>
      <c r="AD51" s="292"/>
      <c r="AE51" s="292"/>
      <c r="AF51" s="292"/>
      <c r="AG51" s="292"/>
      <c r="AH51" s="292"/>
      <c r="AI51" s="292"/>
      <c r="AJ51" s="292"/>
      <c r="AK51" s="138"/>
    </row>
    <row r="52" spans="1:37" ht="25" customHeight="1">
      <c r="A52" s="141"/>
      <c r="B52" s="306"/>
      <c r="C52" s="307"/>
      <c r="D52" s="307"/>
      <c r="E52" s="307"/>
      <c r="F52" s="307"/>
      <c r="G52" s="307"/>
      <c r="H52" s="307"/>
      <c r="I52" s="307"/>
      <c r="J52" s="307"/>
      <c r="K52" s="307"/>
      <c r="L52" s="307"/>
      <c r="M52" s="307"/>
      <c r="N52" s="307"/>
      <c r="O52" s="307"/>
      <c r="P52" s="307"/>
      <c r="Q52" s="307"/>
      <c r="R52" s="307"/>
      <c r="S52" s="307"/>
      <c r="T52" s="307"/>
      <c r="U52" s="308"/>
      <c r="V52" s="291"/>
      <c r="W52" s="292"/>
      <c r="X52" s="292"/>
      <c r="Y52" s="292"/>
      <c r="Z52" s="292"/>
      <c r="AA52" s="292"/>
      <c r="AB52" s="292"/>
      <c r="AC52" s="292"/>
      <c r="AD52" s="292"/>
      <c r="AE52" s="292"/>
      <c r="AF52" s="292"/>
      <c r="AG52" s="292"/>
      <c r="AH52" s="292"/>
      <c r="AI52" s="292"/>
      <c r="AJ52" s="292"/>
      <c r="AK52" s="138"/>
    </row>
    <row r="53" spans="1:37" ht="25" customHeight="1">
      <c r="A53" s="141"/>
      <c r="B53" s="306"/>
      <c r="C53" s="307"/>
      <c r="D53" s="307"/>
      <c r="E53" s="307"/>
      <c r="F53" s="307"/>
      <c r="G53" s="307"/>
      <c r="H53" s="307"/>
      <c r="I53" s="307"/>
      <c r="J53" s="307"/>
      <c r="K53" s="307"/>
      <c r="L53" s="307"/>
      <c r="M53" s="307"/>
      <c r="N53" s="307"/>
      <c r="O53" s="307"/>
      <c r="P53" s="307"/>
      <c r="Q53" s="307"/>
      <c r="R53" s="307"/>
      <c r="S53" s="307"/>
      <c r="T53" s="307"/>
      <c r="U53" s="308"/>
      <c r="V53" s="291"/>
      <c r="W53" s="292"/>
      <c r="X53" s="292"/>
      <c r="Y53" s="292"/>
      <c r="Z53" s="292"/>
      <c r="AA53" s="292"/>
      <c r="AB53" s="292"/>
      <c r="AC53" s="292"/>
      <c r="AD53" s="292"/>
      <c r="AE53" s="292"/>
      <c r="AF53" s="292"/>
      <c r="AG53" s="292"/>
      <c r="AH53" s="292"/>
      <c r="AI53" s="292"/>
      <c r="AJ53" s="292"/>
      <c r="AK53" s="138"/>
    </row>
    <row r="54" spans="1:37" ht="25" customHeight="1">
      <c r="A54" s="141"/>
      <c r="B54" s="306"/>
      <c r="C54" s="307"/>
      <c r="D54" s="307"/>
      <c r="E54" s="307"/>
      <c r="F54" s="307"/>
      <c r="G54" s="307"/>
      <c r="H54" s="307"/>
      <c r="I54" s="307"/>
      <c r="J54" s="307"/>
      <c r="K54" s="307"/>
      <c r="L54" s="307"/>
      <c r="M54" s="307"/>
      <c r="N54" s="307"/>
      <c r="O54" s="307"/>
      <c r="P54" s="307"/>
      <c r="Q54" s="307"/>
      <c r="R54" s="307"/>
      <c r="S54" s="307"/>
      <c r="T54" s="307"/>
      <c r="U54" s="308"/>
      <c r="V54" s="291"/>
      <c r="W54" s="292"/>
      <c r="X54" s="292"/>
      <c r="Y54" s="292"/>
      <c r="Z54" s="292"/>
      <c r="AA54" s="292"/>
      <c r="AB54" s="292"/>
      <c r="AC54" s="292"/>
      <c r="AD54" s="292"/>
      <c r="AE54" s="292"/>
      <c r="AF54" s="292"/>
      <c r="AG54" s="292"/>
      <c r="AH54" s="292"/>
      <c r="AI54" s="292"/>
      <c r="AJ54" s="292"/>
      <c r="AK54" s="138"/>
    </row>
    <row r="55" spans="1:37" ht="25" customHeight="1">
      <c r="A55" s="141"/>
      <c r="B55" s="309"/>
      <c r="C55" s="310"/>
      <c r="D55" s="310"/>
      <c r="E55" s="310"/>
      <c r="F55" s="310"/>
      <c r="G55" s="310"/>
      <c r="H55" s="310"/>
      <c r="I55" s="310"/>
      <c r="J55" s="310"/>
      <c r="K55" s="310"/>
      <c r="L55" s="310"/>
      <c r="M55" s="310"/>
      <c r="N55" s="310"/>
      <c r="O55" s="310"/>
      <c r="P55" s="310"/>
      <c r="Q55" s="310"/>
      <c r="R55" s="310"/>
      <c r="S55" s="310"/>
      <c r="T55" s="310"/>
      <c r="U55" s="311"/>
      <c r="V55" s="291"/>
      <c r="W55" s="292"/>
      <c r="X55" s="292"/>
      <c r="Y55" s="292"/>
      <c r="Z55" s="292"/>
      <c r="AA55" s="292"/>
      <c r="AB55" s="292"/>
      <c r="AC55" s="292"/>
      <c r="AD55" s="292"/>
      <c r="AE55" s="292"/>
      <c r="AF55" s="292"/>
      <c r="AG55" s="292"/>
      <c r="AH55" s="292"/>
      <c r="AI55" s="292"/>
      <c r="AJ55" s="292"/>
      <c r="AK55" s="138"/>
    </row>
    <row r="56" spans="1:37" ht="30" customHeight="1">
      <c r="A56" s="141"/>
      <c r="B56" s="155"/>
      <c r="C56" s="155"/>
      <c r="D56" s="155"/>
      <c r="E56" s="155"/>
      <c r="F56" s="155"/>
      <c r="G56" s="155"/>
      <c r="H56" s="155"/>
      <c r="I56" s="155"/>
      <c r="J56" s="155"/>
      <c r="K56" s="155"/>
      <c r="L56" s="155"/>
      <c r="M56" s="155"/>
      <c r="N56" s="155"/>
      <c r="O56" s="155"/>
      <c r="P56" s="155"/>
      <c r="Q56" s="155"/>
      <c r="R56" s="155"/>
      <c r="S56" s="155"/>
      <c r="T56" s="155"/>
      <c r="U56" s="155"/>
      <c r="V56" s="291"/>
      <c r="W56" s="292"/>
      <c r="X56" s="292"/>
      <c r="Y56" s="292"/>
      <c r="Z56" s="292"/>
      <c r="AA56" s="292"/>
      <c r="AB56" s="292"/>
      <c r="AC56" s="292"/>
      <c r="AD56" s="292"/>
      <c r="AE56" s="292"/>
      <c r="AF56" s="292"/>
      <c r="AG56" s="292"/>
      <c r="AH56" s="292"/>
      <c r="AI56" s="292"/>
      <c r="AJ56" s="292"/>
      <c r="AK56" s="138"/>
    </row>
    <row r="57" spans="1:37" ht="26.25" customHeight="1">
      <c r="A57" s="141"/>
      <c r="B57" s="6" t="s">
        <v>146</v>
      </c>
      <c r="F57" s="1170" t="str">
        <f>届出書!H20</f>
        <v/>
      </c>
      <c r="G57" s="1170"/>
      <c r="H57" s="1170"/>
      <c r="I57" s="1170"/>
      <c r="J57" s="1170"/>
      <c r="K57" s="1170"/>
      <c r="L57" s="1170"/>
      <c r="M57" s="1170"/>
      <c r="N57" s="1170"/>
      <c r="O57" s="1170"/>
      <c r="P57" s="1170"/>
      <c r="Q57" s="1170"/>
      <c r="R57" s="1170"/>
      <c r="S57" s="1170"/>
      <c r="T57" s="1170"/>
      <c r="U57" s="1170"/>
      <c r="V57" s="291"/>
      <c r="W57" s="292"/>
      <c r="X57" s="292"/>
      <c r="Y57" s="292"/>
      <c r="Z57" s="292"/>
      <c r="AA57" s="292"/>
      <c r="AB57" s="292"/>
      <c r="AC57" s="292"/>
      <c r="AD57" s="292"/>
      <c r="AE57" s="292"/>
      <c r="AF57" s="292"/>
      <c r="AG57" s="292"/>
      <c r="AH57" s="292"/>
      <c r="AI57" s="292"/>
      <c r="AJ57" s="292"/>
      <c r="AK57" s="138"/>
    </row>
    <row r="58" spans="1:37" ht="15.75" customHeight="1">
      <c r="A58" s="141"/>
      <c r="V58" s="291"/>
      <c r="W58" s="292"/>
      <c r="X58" s="292"/>
      <c r="Y58" s="292"/>
      <c r="Z58" s="292"/>
      <c r="AA58" s="292"/>
      <c r="AB58" s="292"/>
      <c r="AC58" s="292"/>
      <c r="AD58" s="292"/>
      <c r="AE58" s="292"/>
      <c r="AF58" s="292"/>
      <c r="AG58" s="292"/>
      <c r="AH58" s="292"/>
      <c r="AI58" s="292"/>
      <c r="AJ58" s="292"/>
      <c r="AK58" s="138"/>
    </row>
    <row r="59" spans="1:37" ht="26.25" customHeight="1">
      <c r="A59" s="141"/>
      <c r="B59" s="6" t="s">
        <v>122</v>
      </c>
      <c r="V59" s="291"/>
      <c r="W59" s="292"/>
      <c r="X59" s="292"/>
      <c r="Y59" s="292"/>
      <c r="Z59" s="292"/>
      <c r="AA59" s="292"/>
      <c r="AB59" s="292"/>
      <c r="AC59" s="292"/>
      <c r="AD59" s="292"/>
      <c r="AE59" s="292"/>
      <c r="AF59" s="292"/>
      <c r="AG59" s="292"/>
      <c r="AH59" s="292"/>
      <c r="AI59" s="292"/>
      <c r="AJ59" s="292"/>
      <c r="AK59" s="138"/>
    </row>
    <row r="60" spans="1:37" ht="26.25" customHeight="1">
      <c r="A60" s="141"/>
      <c r="B60" s="1160" t="s">
        <v>289</v>
      </c>
      <c r="C60" s="1160"/>
      <c r="D60" s="1160"/>
      <c r="E60" s="1160"/>
      <c r="F60" s="278">
        <f>基本入力!F75</f>
        <v>7</v>
      </c>
      <c r="G60" s="6" t="s">
        <v>76</v>
      </c>
      <c r="V60" s="294"/>
      <c r="W60" s="296"/>
      <c r="X60" s="487"/>
      <c r="Y60" s="296"/>
      <c r="Z60" s="292"/>
      <c r="AA60" s="292"/>
      <c r="AB60" s="292"/>
      <c r="AC60" s="292"/>
      <c r="AD60" s="292"/>
      <c r="AE60" s="292"/>
      <c r="AF60" s="292"/>
      <c r="AG60" s="292"/>
      <c r="AH60" s="292"/>
      <c r="AI60" s="292"/>
      <c r="AJ60" s="292"/>
      <c r="AK60" s="138"/>
    </row>
    <row r="61" spans="1:37" ht="26.25" customHeight="1">
      <c r="A61" s="141"/>
      <c r="B61" s="1129" t="s">
        <v>74</v>
      </c>
      <c r="C61" s="1129"/>
      <c r="D61" s="1129"/>
      <c r="E61" s="1129"/>
      <c r="F61" s="1129"/>
      <c r="G61" s="1129"/>
      <c r="H61" s="1129"/>
      <c r="I61" s="1129"/>
      <c r="J61" s="1129"/>
      <c r="K61" s="1129"/>
      <c r="L61" s="1129"/>
      <c r="M61" s="1129"/>
      <c r="N61" s="1129"/>
      <c r="O61" s="1129"/>
      <c r="P61" s="1041" t="str">
        <f>IF(基準算定表!N68="","",基準算定表!N68)</f>
        <v/>
      </c>
      <c r="Q61" s="1042"/>
      <c r="R61" s="1042"/>
      <c r="S61" s="1043"/>
      <c r="T61" s="634" t="s">
        <v>142</v>
      </c>
      <c r="U61" s="1035"/>
      <c r="V61" s="295"/>
      <c r="W61" s="296"/>
      <c r="X61" s="292"/>
      <c r="Y61" s="296"/>
      <c r="Z61" s="292"/>
      <c r="AA61" s="292"/>
      <c r="AB61" s="292"/>
      <c r="AC61" s="292"/>
      <c r="AD61" s="292"/>
      <c r="AE61" s="292"/>
      <c r="AF61" s="292"/>
      <c r="AG61" s="292"/>
      <c r="AH61" s="292"/>
      <c r="AI61" s="292"/>
      <c r="AJ61" s="292"/>
      <c r="AK61" s="138"/>
    </row>
    <row r="62" spans="1:37" ht="26.25" customHeight="1">
      <c r="A62" s="141"/>
      <c r="B62" s="1155" t="s">
        <v>75</v>
      </c>
      <c r="C62" s="1156"/>
      <c r="D62" s="1052" t="s">
        <v>348</v>
      </c>
      <c r="E62" s="1052"/>
      <c r="F62" s="1052"/>
      <c r="G62" s="1052"/>
      <c r="H62" s="1052"/>
      <c r="I62" s="1052"/>
      <c r="J62" s="1052"/>
      <c r="K62" s="1052"/>
      <c r="L62" s="1052"/>
      <c r="M62" s="1052"/>
      <c r="N62" s="1052"/>
      <c r="O62" s="1052"/>
      <c r="P62" s="1032"/>
      <c r="Q62" s="1032"/>
      <c r="R62" s="1032"/>
      <c r="S62" s="1033"/>
      <c r="T62" s="634" t="s">
        <v>142</v>
      </c>
      <c r="U62" s="1035"/>
      <c r="V62" s="294"/>
      <c r="W62" s="296"/>
      <c r="X62" s="292"/>
      <c r="Y62" s="296"/>
      <c r="Z62" s="292"/>
      <c r="AA62" s="292"/>
      <c r="AB62" s="292"/>
      <c r="AC62" s="292"/>
      <c r="AD62" s="292"/>
      <c r="AE62" s="292"/>
      <c r="AF62" s="292"/>
      <c r="AG62" s="292"/>
      <c r="AH62" s="292"/>
      <c r="AI62" s="292"/>
      <c r="AJ62" s="292"/>
      <c r="AK62" s="138"/>
    </row>
    <row r="63" spans="1:37" ht="26.25" customHeight="1">
      <c r="A63" s="141"/>
      <c r="B63" s="1157"/>
      <c r="C63" s="1158"/>
      <c r="D63" s="1052" t="s">
        <v>349</v>
      </c>
      <c r="E63" s="1052"/>
      <c r="F63" s="1052"/>
      <c r="G63" s="1052"/>
      <c r="H63" s="1052"/>
      <c r="I63" s="1052"/>
      <c r="J63" s="1052"/>
      <c r="K63" s="1052"/>
      <c r="L63" s="1052"/>
      <c r="M63" s="1052"/>
      <c r="N63" s="1052"/>
      <c r="O63" s="1052"/>
      <c r="P63" s="1032"/>
      <c r="Q63" s="1032"/>
      <c r="R63" s="1032"/>
      <c r="S63" s="1033"/>
      <c r="T63" s="634" t="s">
        <v>142</v>
      </c>
      <c r="U63" s="1035"/>
      <c r="V63" s="294"/>
      <c r="W63" s="482"/>
      <c r="X63" s="426"/>
      <c r="Y63" s="426"/>
      <c r="Z63" s="426"/>
      <c r="AA63" s="426"/>
      <c r="AB63" s="426"/>
      <c r="AC63" s="426"/>
      <c r="AD63" s="426"/>
      <c r="AE63" s="426"/>
      <c r="AF63" s="426"/>
      <c r="AG63" s="426"/>
      <c r="AH63" s="426"/>
      <c r="AI63" s="426"/>
      <c r="AJ63" s="426"/>
      <c r="AK63" s="426"/>
    </row>
    <row r="64" spans="1:37" ht="26.25" customHeight="1">
      <c r="A64" s="141"/>
      <c r="B64" s="1157"/>
      <c r="C64" s="1158"/>
      <c r="D64" s="1052" t="s">
        <v>350</v>
      </c>
      <c r="E64" s="1052"/>
      <c r="F64" s="1052"/>
      <c r="G64" s="1052"/>
      <c r="H64" s="1052"/>
      <c r="I64" s="1052"/>
      <c r="J64" s="1052"/>
      <c r="K64" s="1052"/>
      <c r="L64" s="1052"/>
      <c r="M64" s="1052"/>
      <c r="N64" s="1052"/>
      <c r="O64" s="1052"/>
      <c r="P64" s="1032"/>
      <c r="Q64" s="1032"/>
      <c r="R64" s="1032"/>
      <c r="S64" s="1033"/>
      <c r="T64" s="634" t="s">
        <v>142</v>
      </c>
      <c r="U64" s="1035"/>
      <c r="V64" s="294"/>
      <c r="W64" s="426"/>
      <c r="X64" s="426"/>
      <c r="Y64" s="426"/>
      <c r="Z64" s="426"/>
      <c r="AA64" s="426"/>
      <c r="AB64" s="426"/>
      <c r="AC64" s="426"/>
      <c r="AD64" s="426"/>
      <c r="AE64" s="426"/>
      <c r="AF64" s="426"/>
      <c r="AG64" s="426"/>
      <c r="AH64" s="426"/>
      <c r="AI64" s="426"/>
      <c r="AJ64" s="426"/>
      <c r="AK64" s="426"/>
    </row>
    <row r="65" spans="1:37" ht="26.25" customHeight="1">
      <c r="A65" s="141"/>
      <c r="B65" s="1157"/>
      <c r="C65" s="1158"/>
      <c r="D65" s="1052" t="s">
        <v>351</v>
      </c>
      <c r="E65" s="1052"/>
      <c r="F65" s="1052"/>
      <c r="G65" s="1052"/>
      <c r="H65" s="1052"/>
      <c r="I65" s="1052"/>
      <c r="J65" s="1052"/>
      <c r="K65" s="1052"/>
      <c r="L65" s="1052"/>
      <c r="M65" s="1052"/>
      <c r="N65" s="1052"/>
      <c r="O65" s="1052"/>
      <c r="P65" s="1032"/>
      <c r="Q65" s="1032"/>
      <c r="R65" s="1032"/>
      <c r="S65" s="1033"/>
      <c r="T65" s="634" t="s">
        <v>142</v>
      </c>
      <c r="U65" s="1035"/>
      <c r="V65" s="294"/>
      <c r="W65" s="1031" t="s">
        <v>466</v>
      </c>
      <c r="X65" s="1031"/>
      <c r="Y65" s="1031"/>
      <c r="Z65" s="1031"/>
      <c r="AA65" s="1031"/>
      <c r="AB65" s="1031"/>
      <c r="AC65" s="1031"/>
      <c r="AD65" s="1031"/>
      <c r="AE65" s="1031"/>
      <c r="AF65" s="1031"/>
      <c r="AG65" s="1031"/>
      <c r="AH65" s="1031"/>
      <c r="AI65" s="1031"/>
      <c r="AJ65" s="1031"/>
      <c r="AK65" s="1031"/>
    </row>
    <row r="66" spans="1:37" ht="26.25" customHeight="1">
      <c r="A66" s="141"/>
      <c r="B66" s="1157"/>
      <c r="C66" s="1158"/>
      <c r="D66" s="1052" t="s">
        <v>352</v>
      </c>
      <c r="E66" s="1052"/>
      <c r="F66" s="1052"/>
      <c r="G66" s="1052"/>
      <c r="H66" s="1052"/>
      <c r="I66" s="1052"/>
      <c r="J66" s="1052"/>
      <c r="K66" s="1052"/>
      <c r="L66" s="1052"/>
      <c r="M66" s="1052"/>
      <c r="N66" s="1052"/>
      <c r="O66" s="1052"/>
      <c r="P66" s="1032"/>
      <c r="Q66" s="1032"/>
      <c r="R66" s="1032"/>
      <c r="S66" s="1033"/>
      <c r="T66" s="634" t="s">
        <v>142</v>
      </c>
      <c r="U66" s="1035"/>
      <c r="V66" s="294"/>
      <c r="W66" s="293" t="s">
        <v>467</v>
      </c>
      <c r="X66" s="297"/>
      <c r="Y66" s="297"/>
      <c r="Z66" s="297"/>
      <c r="AA66" s="297"/>
      <c r="AB66" s="297"/>
      <c r="AC66" s="297"/>
      <c r="AD66" s="297"/>
      <c r="AE66" s="297"/>
      <c r="AF66" s="297"/>
      <c r="AG66" s="297"/>
      <c r="AH66" s="297"/>
      <c r="AI66" s="292"/>
      <c r="AJ66" s="292"/>
      <c r="AK66" s="138"/>
    </row>
    <row r="67" spans="1:37" ht="26.25" customHeight="1">
      <c r="A67" s="141"/>
      <c r="B67" s="1157"/>
      <c r="C67" s="1158"/>
      <c r="D67" s="1052" t="s">
        <v>353</v>
      </c>
      <c r="E67" s="1052"/>
      <c r="F67" s="1052"/>
      <c r="G67" s="1052"/>
      <c r="H67" s="1052"/>
      <c r="I67" s="1052"/>
      <c r="J67" s="1052"/>
      <c r="K67" s="1052"/>
      <c r="L67" s="1052"/>
      <c r="M67" s="1052"/>
      <c r="N67" s="1052"/>
      <c r="O67" s="1052"/>
      <c r="P67" s="1032"/>
      <c r="Q67" s="1032"/>
      <c r="R67" s="1032"/>
      <c r="S67" s="1033"/>
      <c r="T67" s="634" t="s">
        <v>142</v>
      </c>
      <c r="U67" s="1035"/>
      <c r="V67" s="294"/>
      <c r="W67" s="296"/>
      <c r="X67" s="487"/>
      <c r="Y67" s="296"/>
      <c r="Z67" s="292"/>
      <c r="AA67" s="292"/>
      <c r="AB67" s="292"/>
      <c r="AC67" s="292"/>
      <c r="AD67" s="292"/>
      <c r="AE67" s="292"/>
      <c r="AF67" s="292"/>
      <c r="AG67" s="292"/>
      <c r="AH67" s="292"/>
      <c r="AI67" s="292"/>
      <c r="AJ67" s="292"/>
      <c r="AK67" s="138"/>
    </row>
    <row r="68" spans="1:37" ht="26.25" customHeight="1">
      <c r="A68" s="141"/>
      <c r="B68" s="1157"/>
      <c r="C68" s="1158"/>
      <c r="D68" s="1052" t="s">
        <v>354</v>
      </c>
      <c r="E68" s="1052"/>
      <c r="F68" s="1052"/>
      <c r="G68" s="1052"/>
      <c r="H68" s="1052"/>
      <c r="I68" s="1052"/>
      <c r="J68" s="1052"/>
      <c r="K68" s="1052"/>
      <c r="L68" s="1052"/>
      <c r="M68" s="1052"/>
      <c r="N68" s="1052"/>
      <c r="O68" s="1052"/>
      <c r="P68" s="1032"/>
      <c r="Q68" s="1032"/>
      <c r="R68" s="1032"/>
      <c r="S68" s="1033"/>
      <c r="T68" s="634" t="s">
        <v>142</v>
      </c>
      <c r="U68" s="1035"/>
      <c r="V68" s="294"/>
      <c r="W68" s="296"/>
      <c r="X68" s="487"/>
      <c r="Y68" s="296"/>
      <c r="Z68" s="292"/>
      <c r="AA68" s="292"/>
      <c r="AB68" s="292"/>
      <c r="AC68" s="292"/>
      <c r="AD68" s="292"/>
      <c r="AE68" s="292"/>
      <c r="AF68" s="292"/>
      <c r="AG68" s="292"/>
      <c r="AH68" s="292"/>
      <c r="AI68" s="292"/>
      <c r="AJ68" s="292"/>
      <c r="AK68" s="138"/>
    </row>
    <row r="69" spans="1:37" ht="26.25" customHeight="1">
      <c r="A69" s="141"/>
      <c r="B69" s="1035" t="s">
        <v>424</v>
      </c>
      <c r="C69" s="1035"/>
      <c r="D69" s="1035"/>
      <c r="E69" s="1035"/>
      <c r="F69" s="1035"/>
      <c r="G69" s="1035"/>
      <c r="H69" s="1035"/>
      <c r="I69" s="1035"/>
      <c r="J69" s="1035"/>
      <c r="K69" s="1035"/>
      <c r="L69" s="1035"/>
      <c r="M69" s="1035"/>
      <c r="N69" s="1035"/>
      <c r="O69" s="1035"/>
      <c r="P69" s="1139" t="str">
        <f>IF(P61="","",SUM(P61:S68))</f>
        <v/>
      </c>
      <c r="Q69" s="1139"/>
      <c r="R69" s="1139"/>
      <c r="S69" s="1140"/>
      <c r="T69" s="634" t="s">
        <v>142</v>
      </c>
      <c r="U69" s="1035"/>
      <c r="V69" s="295"/>
      <c r="W69" s="296"/>
      <c r="X69" s="487"/>
      <c r="Y69" s="296"/>
      <c r="Z69" s="292"/>
      <c r="AA69" s="292"/>
      <c r="AB69" s="292"/>
      <c r="AC69" s="292"/>
      <c r="AD69" s="292"/>
      <c r="AE69" s="292"/>
      <c r="AF69" s="292"/>
      <c r="AG69" s="292"/>
      <c r="AH69" s="292"/>
      <c r="AI69" s="292"/>
      <c r="AJ69" s="292"/>
      <c r="AK69" s="138"/>
    </row>
    <row r="70" spans="1:37" ht="18.75" customHeight="1">
      <c r="A70" s="141"/>
      <c r="B70" s="5"/>
      <c r="C70" s="5"/>
      <c r="D70" s="5"/>
      <c r="E70" s="5"/>
      <c r="F70" s="5"/>
      <c r="G70" s="5"/>
      <c r="H70" s="5"/>
      <c r="I70" s="5"/>
      <c r="J70" s="5"/>
      <c r="K70" s="5"/>
      <c r="L70" s="5"/>
      <c r="M70" s="5"/>
      <c r="N70" s="5"/>
      <c r="O70" s="5"/>
      <c r="P70" s="5"/>
      <c r="Q70" s="5"/>
      <c r="R70" s="5"/>
      <c r="S70" s="5"/>
      <c r="T70" s="5"/>
      <c r="U70" s="5"/>
      <c r="V70" s="294"/>
      <c r="W70" s="296"/>
      <c r="X70" s="487"/>
      <c r="Y70" s="296"/>
      <c r="Z70" s="292"/>
      <c r="AA70" s="292"/>
      <c r="AB70" s="292"/>
      <c r="AC70" s="292"/>
      <c r="AD70" s="292"/>
      <c r="AE70" s="292"/>
      <c r="AF70" s="292"/>
      <c r="AG70" s="292"/>
      <c r="AH70" s="292"/>
      <c r="AI70" s="292"/>
      <c r="AJ70" s="292"/>
      <c r="AK70" s="138"/>
    </row>
    <row r="71" spans="1:37" ht="26.25" customHeight="1">
      <c r="A71" s="141"/>
      <c r="B71" s="6" t="s">
        <v>123</v>
      </c>
      <c r="V71" s="294"/>
      <c r="W71" s="296"/>
      <c r="X71" s="487"/>
      <c r="Y71" s="296"/>
      <c r="Z71" s="292"/>
      <c r="AA71" s="292"/>
      <c r="AB71" s="292"/>
      <c r="AC71" s="292"/>
      <c r="AD71" s="292"/>
      <c r="AE71" s="292"/>
      <c r="AF71" s="292"/>
      <c r="AG71" s="292"/>
      <c r="AH71" s="292"/>
      <c r="AI71" s="292"/>
      <c r="AJ71" s="292"/>
      <c r="AK71" s="138"/>
    </row>
    <row r="72" spans="1:37" ht="26.25" customHeight="1">
      <c r="A72" s="141"/>
      <c r="B72" s="6" t="s">
        <v>27</v>
      </c>
      <c r="C72" s="1"/>
      <c r="V72" s="291"/>
      <c r="W72" s="292"/>
      <c r="X72" s="292"/>
      <c r="Y72" s="292"/>
      <c r="Z72" s="292"/>
      <c r="AA72" s="292"/>
      <c r="AB72" s="292"/>
      <c r="AC72" s="292"/>
      <c r="AD72" s="292"/>
      <c r="AE72" s="292"/>
      <c r="AF72" s="292"/>
      <c r="AG72" s="292"/>
      <c r="AH72" s="292"/>
      <c r="AI72" s="292"/>
      <c r="AJ72" s="292"/>
      <c r="AK72" s="138"/>
    </row>
    <row r="73" spans="1:37" ht="26.25" customHeight="1">
      <c r="A73" s="141"/>
      <c r="B73" s="620" t="s">
        <v>26</v>
      </c>
      <c r="C73" s="633"/>
      <c r="D73" s="633"/>
      <c r="E73" s="633"/>
      <c r="F73" s="633"/>
      <c r="G73" s="633"/>
      <c r="H73" s="633"/>
      <c r="I73" s="634"/>
      <c r="J73" s="620" t="str">
        <f>IF(基本入力!E73="","",基本入力!E73)</f>
        <v/>
      </c>
      <c r="K73" s="633"/>
      <c r="L73" s="633"/>
      <c r="M73" s="633"/>
      <c r="N73" s="633"/>
      <c r="O73" s="634"/>
      <c r="V73" s="298"/>
      <c r="W73" s="296"/>
      <c r="X73" s="292"/>
      <c r="Y73" s="292"/>
      <c r="Z73" s="292"/>
      <c r="AA73" s="292"/>
      <c r="AB73" s="292"/>
      <c r="AC73" s="292"/>
      <c r="AD73" s="292"/>
      <c r="AE73" s="292"/>
      <c r="AF73" s="292"/>
      <c r="AG73" s="292"/>
      <c r="AH73" s="292"/>
      <c r="AI73" s="292"/>
      <c r="AJ73" s="292"/>
      <c r="AK73" s="138"/>
    </row>
    <row r="74" spans="1:37" ht="26.25" customHeight="1">
      <c r="A74" s="141"/>
      <c r="B74" s="1018" t="s">
        <v>490</v>
      </c>
      <c r="C74" s="1018"/>
      <c r="D74" s="1018"/>
      <c r="E74" s="1018"/>
      <c r="F74" s="1018"/>
      <c r="V74" s="292"/>
      <c r="W74" s="292"/>
      <c r="X74" s="292"/>
      <c r="Y74" s="292"/>
      <c r="Z74" s="292"/>
      <c r="AA74" s="292"/>
      <c r="AB74" s="292"/>
      <c r="AC74" s="292"/>
      <c r="AD74" s="292"/>
      <c r="AE74" s="292"/>
      <c r="AF74" s="292"/>
      <c r="AG74" s="292"/>
      <c r="AH74" s="292"/>
      <c r="AI74" s="292"/>
      <c r="AJ74" s="292"/>
      <c r="AK74" s="138"/>
    </row>
    <row r="75" spans="1:37" ht="26.25" customHeight="1">
      <c r="A75" s="141"/>
      <c r="B75" s="593" t="s">
        <v>25</v>
      </c>
      <c r="C75" s="1053"/>
      <c r="D75" s="1053"/>
      <c r="E75" s="1053"/>
      <c r="F75" s="1054"/>
      <c r="G75" s="1036" t="str">
        <f>"基準年度 令和"&amp;F60&amp;"年度"</f>
        <v>基準年度 令和7年度</v>
      </c>
      <c r="H75" s="1037"/>
      <c r="I75" s="1037"/>
      <c r="J75" s="1037"/>
      <c r="K75" s="1038"/>
      <c r="L75" s="456"/>
      <c r="M75" s="22"/>
      <c r="N75" s="1037" t="s">
        <v>72</v>
      </c>
      <c r="O75" s="1037"/>
      <c r="P75" s="22"/>
      <c r="Q75" s="70" t="s">
        <v>283</v>
      </c>
      <c r="R75" s="69">
        <f>基本入力!M86</f>
        <v>10</v>
      </c>
      <c r="S75" s="70" t="s">
        <v>71</v>
      </c>
      <c r="T75" s="27"/>
      <c r="U75" s="28"/>
      <c r="V75" s="1039"/>
      <c r="W75" s="426"/>
      <c r="X75" s="426"/>
      <c r="Y75" s="426"/>
      <c r="Z75" s="426"/>
      <c r="AA75" s="426"/>
      <c r="AB75" s="426"/>
      <c r="AC75" s="426"/>
      <c r="AD75" s="426"/>
      <c r="AE75" s="426"/>
      <c r="AF75" s="426"/>
      <c r="AG75" s="426"/>
      <c r="AH75" s="426"/>
      <c r="AI75" s="426"/>
      <c r="AJ75" s="426"/>
      <c r="AK75" s="138"/>
    </row>
    <row r="76" spans="1:37" ht="26.25" customHeight="1">
      <c r="A76" s="141"/>
      <c r="B76" s="1055"/>
      <c r="C76" s="1056"/>
      <c r="D76" s="1056"/>
      <c r="E76" s="1056"/>
      <c r="F76" s="1057"/>
      <c r="G76" s="1064" t="s">
        <v>487</v>
      </c>
      <c r="H76" s="1065"/>
      <c r="I76" s="1065"/>
      <c r="J76" s="1065"/>
      <c r="K76" s="1065"/>
      <c r="L76" s="1066" t="s">
        <v>488</v>
      </c>
      <c r="M76" s="1066"/>
      <c r="N76" s="1066"/>
      <c r="O76" s="1066"/>
      <c r="P76" s="1066"/>
      <c r="Q76" s="1044" t="s">
        <v>69</v>
      </c>
      <c r="R76" s="1045"/>
      <c r="S76" s="1045"/>
      <c r="T76" s="1045"/>
      <c r="U76" s="1045"/>
      <c r="V76" s="1039"/>
      <c r="W76" s="426"/>
      <c r="X76" s="426"/>
      <c r="Y76" s="426"/>
      <c r="Z76" s="426"/>
      <c r="AA76" s="426"/>
      <c r="AB76" s="426"/>
      <c r="AC76" s="426"/>
      <c r="AD76" s="426"/>
      <c r="AE76" s="426"/>
      <c r="AF76" s="426"/>
      <c r="AG76" s="426"/>
      <c r="AH76" s="426"/>
      <c r="AI76" s="426"/>
      <c r="AJ76" s="426"/>
      <c r="AK76" s="138"/>
    </row>
    <row r="77" spans="1:37" ht="26.25" customHeight="1">
      <c r="A77" s="141"/>
      <c r="B77" s="1023" t="s">
        <v>442</v>
      </c>
      <c r="C77" s="1024"/>
      <c r="D77" s="1024"/>
      <c r="E77" s="1024"/>
      <c r="F77" s="1025"/>
      <c r="G77" s="1077" t="str">
        <f>IF(OR(J73="総排出量",J73="総排出量及び原単位排出量"),P69,"")</f>
        <v/>
      </c>
      <c r="H77" s="1078"/>
      <c r="I77" s="1079"/>
      <c r="J77" s="1019" t="s">
        <v>143</v>
      </c>
      <c r="K77" s="1020"/>
      <c r="L77" s="1067" t="str">
        <f>IF(OR(G77="",Q77=""),"",G77*(100-Q77)/100)</f>
        <v/>
      </c>
      <c r="M77" s="1068"/>
      <c r="N77" s="1069"/>
      <c r="O77" s="1019" t="s">
        <v>143</v>
      </c>
      <c r="P77" s="1020"/>
      <c r="Q77" s="1046"/>
      <c r="R77" s="1047"/>
      <c r="S77" s="1048"/>
      <c r="T77" s="1019" t="s">
        <v>68</v>
      </c>
      <c r="U77" s="1020"/>
      <c r="V77" s="1039"/>
      <c r="W77" s="292" t="s">
        <v>470</v>
      </c>
      <c r="X77" s="426"/>
      <c r="Y77" s="426"/>
      <c r="Z77" s="426"/>
      <c r="AA77" s="426"/>
      <c r="AB77" s="426"/>
      <c r="AC77" s="426"/>
      <c r="AD77" s="426"/>
      <c r="AE77" s="426"/>
      <c r="AF77" s="426"/>
      <c r="AG77" s="426"/>
      <c r="AH77" s="426"/>
      <c r="AI77" s="426"/>
      <c r="AJ77" s="426"/>
      <c r="AK77" s="138"/>
    </row>
    <row r="78" spans="1:37" ht="26.25" customHeight="1">
      <c r="A78" s="141"/>
      <c r="B78" s="1061" t="s">
        <v>489</v>
      </c>
      <c r="C78" s="1062"/>
      <c r="D78" s="1062"/>
      <c r="E78" s="1062"/>
      <c r="F78" s="1063"/>
      <c r="G78" s="1074" t="str">
        <f>IF(OR(G77="",基準算定表!K124=""),"",G77-基準算定表!K124)</f>
        <v/>
      </c>
      <c r="H78" s="1075"/>
      <c r="I78" s="1076"/>
      <c r="J78" s="1021"/>
      <c r="K78" s="1022"/>
      <c r="L78" s="1058" t="str">
        <f>IF(OR(G78="",Q78=""),"",G78*(100-Q78)/100)</f>
        <v/>
      </c>
      <c r="M78" s="1059"/>
      <c r="N78" s="1060"/>
      <c r="O78" s="1021"/>
      <c r="P78" s="1022"/>
      <c r="Q78" s="1049"/>
      <c r="R78" s="1050"/>
      <c r="S78" s="1051"/>
      <c r="T78" s="1021"/>
      <c r="U78" s="1022"/>
      <c r="V78" s="1039"/>
      <c r="W78" s="426"/>
      <c r="X78" s="426"/>
      <c r="Y78" s="426"/>
      <c r="Z78" s="426"/>
      <c r="AA78" s="426"/>
      <c r="AB78" s="426"/>
      <c r="AC78" s="426"/>
      <c r="AD78" s="426"/>
      <c r="AE78" s="426"/>
      <c r="AF78" s="426"/>
      <c r="AG78" s="426"/>
      <c r="AH78" s="426"/>
      <c r="AI78" s="426"/>
      <c r="AJ78" s="426"/>
      <c r="AK78" s="138"/>
    </row>
    <row r="79" spans="1:37" ht="26.25" customHeight="1">
      <c r="A79" s="141"/>
      <c r="B79" s="1093" t="s">
        <v>494</v>
      </c>
      <c r="C79" s="1093"/>
      <c r="D79" s="1093"/>
      <c r="E79" s="1093"/>
      <c r="F79" s="1093"/>
      <c r="G79" s="1093"/>
      <c r="H79" s="1093"/>
      <c r="I79" s="1093"/>
      <c r="J79" s="1093"/>
      <c r="K79" s="1093"/>
      <c r="L79" s="205"/>
      <c r="M79" s="205"/>
      <c r="N79" s="205"/>
      <c r="O79" s="204"/>
      <c r="P79" s="206"/>
      <c r="Q79" s="207"/>
      <c r="R79" s="207"/>
      <c r="S79" s="207"/>
      <c r="T79" s="204"/>
      <c r="U79" s="204"/>
      <c r="V79" s="291"/>
      <c r="W79" s="292"/>
      <c r="X79" s="292"/>
      <c r="Y79" s="292"/>
      <c r="Z79" s="292"/>
      <c r="AA79" s="292"/>
      <c r="AB79" s="292"/>
      <c r="AC79" s="292"/>
      <c r="AD79" s="292"/>
      <c r="AE79" s="292"/>
      <c r="AF79" s="292"/>
      <c r="AG79" s="292"/>
      <c r="AH79" s="292"/>
      <c r="AI79" s="292"/>
      <c r="AJ79" s="292"/>
      <c r="AK79" s="138"/>
    </row>
    <row r="80" spans="1:37" ht="26.25" customHeight="1">
      <c r="A80" s="141"/>
      <c r="B80" s="1131" t="s">
        <v>25</v>
      </c>
      <c r="C80" s="1132"/>
      <c r="D80" s="1132"/>
      <c r="E80" s="1132"/>
      <c r="F80" s="1133"/>
      <c r="G80" s="1165" t="s">
        <v>70</v>
      </c>
      <c r="H80" s="1166"/>
      <c r="I80" s="209" t="s">
        <v>283</v>
      </c>
      <c r="J80" s="210">
        <f>基本入力!F75</f>
        <v>7</v>
      </c>
      <c r="K80" s="211" t="s">
        <v>71</v>
      </c>
      <c r="L80" s="212"/>
      <c r="M80" s="208"/>
      <c r="N80" s="1134" t="s">
        <v>72</v>
      </c>
      <c r="O80" s="1134"/>
      <c r="P80" s="208"/>
      <c r="Q80" s="211" t="s">
        <v>283</v>
      </c>
      <c r="R80" s="213">
        <f>基本入力!M86</f>
        <v>10</v>
      </c>
      <c r="S80" s="211" t="s">
        <v>71</v>
      </c>
      <c r="T80" s="214"/>
      <c r="U80" s="215"/>
      <c r="V80" s="1039"/>
      <c r="W80" s="426"/>
      <c r="X80" s="296"/>
      <c r="Y80" s="296"/>
      <c r="Z80" s="296"/>
      <c r="AA80" s="296"/>
      <c r="AB80" s="296"/>
      <c r="AC80" s="296"/>
      <c r="AD80" s="296"/>
      <c r="AE80" s="296"/>
      <c r="AF80" s="296"/>
      <c r="AG80" s="296"/>
      <c r="AH80" s="296"/>
      <c r="AI80" s="296"/>
      <c r="AJ80" s="296"/>
      <c r="AK80" s="138"/>
    </row>
    <row r="81" spans="1:38" ht="26.25" customHeight="1">
      <c r="A81" s="141"/>
      <c r="B81" s="1131"/>
      <c r="C81" s="1132"/>
      <c r="D81" s="1132"/>
      <c r="E81" s="1132"/>
      <c r="F81" s="1133"/>
      <c r="G81" s="1096" t="s">
        <v>517</v>
      </c>
      <c r="H81" s="1097"/>
      <c r="I81" s="1097"/>
      <c r="J81" s="1097"/>
      <c r="K81" s="1097"/>
      <c r="L81" s="1070" t="s">
        <v>518</v>
      </c>
      <c r="M81" s="1070"/>
      <c r="N81" s="1070"/>
      <c r="O81" s="1070"/>
      <c r="P81" s="1070"/>
      <c r="Q81" s="1070" t="s">
        <v>69</v>
      </c>
      <c r="R81" s="1130"/>
      <c r="S81" s="1130"/>
      <c r="T81" s="1130"/>
      <c r="U81" s="1130"/>
      <c r="V81" s="1039"/>
      <c r="W81" s="296"/>
      <c r="X81" s="296"/>
      <c r="Y81" s="296"/>
      <c r="Z81" s="296"/>
      <c r="AA81" s="296"/>
      <c r="AB81" s="296"/>
      <c r="AC81" s="296"/>
      <c r="AD81" s="296"/>
      <c r="AE81" s="296"/>
      <c r="AF81" s="296"/>
      <c r="AG81" s="296"/>
      <c r="AH81" s="296"/>
      <c r="AI81" s="296"/>
      <c r="AJ81" s="296"/>
      <c r="AK81" s="138"/>
    </row>
    <row r="82" spans="1:38" ht="26.25" customHeight="1">
      <c r="A82" s="141"/>
      <c r="B82" s="1023" t="s">
        <v>228</v>
      </c>
      <c r="C82" s="1024"/>
      <c r="D82" s="1024"/>
      <c r="E82" s="1024"/>
      <c r="F82" s="1025"/>
      <c r="G82" s="1136" t="str">
        <f>IF(OR(基準算定表!K92="",J73="総排出量"),"",IF(J82="kg-",ROUND(計画書!P69*1000/基準算定表!K92,-INT(LOG(ABS(計画書!P69*1000/基準算定表!K92)))-1+4),ROUND(計画書!P69/基準算定表!K92,-INT(LOG(ABS(計画書!P69/基準算定表!K92)))-1+4)))</f>
        <v/>
      </c>
      <c r="H82" s="1137"/>
      <c r="I82" s="1138"/>
      <c r="J82" s="312"/>
      <c r="K82" s="216" t="s">
        <v>244</v>
      </c>
      <c r="L82" s="1071" t="str">
        <f>IF(OR(G82="",Q82=""),"",ROUND(G82*(100-Q82)/100,-INT(LOG(ABS(G82*(100-Q82)/100)))-1+4))</f>
        <v/>
      </c>
      <c r="M82" s="1072"/>
      <c r="N82" s="1073"/>
      <c r="O82" s="217" t="str">
        <f>IF(J82="","",J82)</f>
        <v/>
      </c>
      <c r="P82" s="216" t="s">
        <v>244</v>
      </c>
      <c r="Q82" s="1046"/>
      <c r="R82" s="1047"/>
      <c r="S82" s="1048"/>
      <c r="T82" s="1094" t="s">
        <v>68</v>
      </c>
      <c r="U82" s="1020"/>
      <c r="V82" s="1039"/>
      <c r="W82" s="296" t="s">
        <v>471</v>
      </c>
      <c r="X82" s="296"/>
      <c r="Y82" s="296"/>
      <c r="Z82" s="296"/>
      <c r="AA82" s="296"/>
      <c r="AB82" s="296"/>
      <c r="AC82" s="296"/>
      <c r="AD82" s="296"/>
      <c r="AE82" s="296"/>
      <c r="AF82" s="296"/>
      <c r="AG82" s="296"/>
      <c r="AH82" s="296"/>
      <c r="AI82" s="296"/>
      <c r="AJ82" s="296"/>
      <c r="AK82" s="138"/>
    </row>
    <row r="83" spans="1:38" ht="26.25" customHeight="1">
      <c r="A83" s="141"/>
      <c r="B83" s="1026" t="s">
        <v>495</v>
      </c>
      <c r="C83" s="1027"/>
      <c r="D83" s="1027"/>
      <c r="E83" s="1027"/>
      <c r="F83" s="1028"/>
      <c r="G83" s="1117" t="str">
        <f>IF(OR(基準算定表!K92="",J73="総排出量"),"",IF(J82="kg-",ROUND(基準算定表!K125*1000/基準算定表!K92,-INT(LOG(ABS(基準算定表!K125*1000/基準算定表!K92)))-1+4),ROUND(基準算定表!K125/基準算定表!K92,-INT(LOG(ABS(基準算定表!K125/基準算定表!K92)))-1+4)))</f>
        <v/>
      </c>
      <c r="H83" s="1118"/>
      <c r="I83" s="1119"/>
      <c r="J83" s="1102" t="str">
        <f>IF(基準算定表!R92="","",CONCATENATE(" / ",基準算定表!R92))</f>
        <v/>
      </c>
      <c r="K83" s="1120"/>
      <c r="L83" s="1161" t="str">
        <f>IF(OR(G83="",Q83=""),"",ROUND(G83*(100-Q83)/100,-INT(LOG(ABS(G83*(100-Q83)/100)))-1+4))</f>
        <v/>
      </c>
      <c r="M83" s="1162"/>
      <c r="N83" s="1163"/>
      <c r="O83" s="1101" t="str">
        <f>IF(J83="","",J83)</f>
        <v/>
      </c>
      <c r="P83" s="1102"/>
      <c r="Q83" s="1121"/>
      <c r="R83" s="1122"/>
      <c r="S83" s="1123"/>
      <c r="T83" s="1095"/>
      <c r="U83" s="1022"/>
      <c r="V83" s="1039"/>
      <c r="W83" s="296"/>
      <c r="X83" s="296"/>
      <c r="Y83" s="296"/>
      <c r="Z83" s="296"/>
      <c r="AA83" s="296"/>
      <c r="AB83" s="296"/>
      <c r="AC83" s="296"/>
      <c r="AD83" s="296"/>
      <c r="AE83" s="296"/>
      <c r="AF83" s="296"/>
      <c r="AG83" s="296"/>
      <c r="AH83" s="296"/>
      <c r="AI83" s="296"/>
      <c r="AJ83" s="296"/>
      <c r="AK83" s="138"/>
      <c r="AL83" s="447"/>
    </row>
    <row r="84" spans="1:38" ht="23.25" customHeight="1">
      <c r="A84" s="141"/>
      <c r="B84" s="218"/>
      <c r="C84" s="218"/>
      <c r="D84" s="218"/>
      <c r="E84" s="218"/>
      <c r="F84" s="218"/>
      <c r="G84" s="219"/>
      <c r="H84" s="219"/>
      <c r="I84" s="219"/>
      <c r="J84" s="220"/>
      <c r="K84" s="220"/>
      <c r="L84" s="221"/>
      <c r="M84" s="221"/>
      <c r="N84" s="221"/>
      <c r="O84" s="220"/>
      <c r="P84" s="220"/>
      <c r="Q84" s="222"/>
      <c r="R84" s="222"/>
      <c r="S84" s="222"/>
      <c r="T84" s="210"/>
      <c r="U84" s="210"/>
      <c r="V84" s="291"/>
      <c r="W84" s="1034"/>
      <c r="X84" s="1034"/>
      <c r="Y84" s="1034"/>
      <c r="Z84" s="1034"/>
      <c r="AA84" s="1034"/>
      <c r="AB84" s="1034"/>
      <c r="AC84" s="1034"/>
      <c r="AD84" s="1034"/>
      <c r="AE84" s="1034"/>
      <c r="AF84" s="1034"/>
      <c r="AG84" s="1034"/>
      <c r="AH84" s="1034"/>
      <c r="AI84" s="1034"/>
      <c r="AJ84" s="1034"/>
      <c r="AK84" s="138"/>
    </row>
    <row r="85" spans="1:38" ht="25" customHeight="1">
      <c r="A85" s="141"/>
      <c r="B85" s="223" t="s">
        <v>73</v>
      </c>
      <c r="C85" s="223"/>
      <c r="D85" s="223"/>
      <c r="E85" s="223"/>
      <c r="F85" s="223"/>
      <c r="G85" s="223"/>
      <c r="H85" s="223"/>
      <c r="I85" s="223"/>
      <c r="J85" s="223"/>
      <c r="K85" s="223"/>
      <c r="L85" s="223"/>
      <c r="M85" s="223"/>
      <c r="N85" s="223"/>
      <c r="O85" s="223"/>
      <c r="P85" s="223"/>
      <c r="Q85" s="223"/>
      <c r="R85" s="223"/>
      <c r="S85" s="223"/>
      <c r="T85" s="223"/>
      <c r="U85" s="223"/>
      <c r="V85" s="291"/>
      <c r="W85" s="293"/>
      <c r="X85" s="297"/>
      <c r="Y85" s="297"/>
      <c r="Z85" s="297"/>
      <c r="AA85" s="297"/>
      <c r="AB85" s="297"/>
      <c r="AC85" s="297"/>
      <c r="AD85" s="297"/>
      <c r="AE85" s="297"/>
      <c r="AF85" s="297"/>
      <c r="AG85" s="297"/>
      <c r="AH85" s="297"/>
      <c r="AI85" s="297"/>
      <c r="AJ85" s="297"/>
      <c r="AK85" s="138"/>
    </row>
    <row r="86" spans="1:38" ht="25" customHeight="1">
      <c r="A86" s="141"/>
      <c r="B86" s="1108"/>
      <c r="C86" s="1109"/>
      <c r="D86" s="1109"/>
      <c r="E86" s="1109"/>
      <c r="F86" s="1109"/>
      <c r="G86" s="1109"/>
      <c r="H86" s="1109"/>
      <c r="I86" s="1109"/>
      <c r="J86" s="1109"/>
      <c r="K86" s="1109"/>
      <c r="L86" s="1109"/>
      <c r="M86" s="1109"/>
      <c r="N86" s="1109"/>
      <c r="O86" s="1109"/>
      <c r="P86" s="1109"/>
      <c r="Q86" s="1109"/>
      <c r="R86" s="1109"/>
      <c r="S86" s="1109"/>
      <c r="T86" s="1109"/>
      <c r="U86" s="1110"/>
      <c r="V86" s="295"/>
      <c r="W86" s="292" t="s">
        <v>469</v>
      </c>
      <c r="X86" s="292"/>
      <c r="Y86" s="292"/>
      <c r="Z86" s="292"/>
      <c r="AA86" s="292"/>
      <c r="AB86" s="292"/>
      <c r="AC86" s="292"/>
      <c r="AD86" s="292"/>
      <c r="AE86" s="292"/>
      <c r="AF86" s="292"/>
      <c r="AG86" s="292"/>
      <c r="AH86" s="292"/>
      <c r="AI86" s="292"/>
      <c r="AJ86" s="292"/>
      <c r="AK86" s="138"/>
    </row>
    <row r="87" spans="1:38" ht="25" customHeight="1">
      <c r="A87" s="141"/>
      <c r="B87" s="1111"/>
      <c r="C87" s="1112"/>
      <c r="D87" s="1112"/>
      <c r="E87" s="1112"/>
      <c r="F87" s="1112"/>
      <c r="G87" s="1112"/>
      <c r="H87" s="1112"/>
      <c r="I87" s="1112"/>
      <c r="J87" s="1112"/>
      <c r="K87" s="1112"/>
      <c r="L87" s="1112"/>
      <c r="M87" s="1112"/>
      <c r="N87" s="1112"/>
      <c r="O87" s="1112"/>
      <c r="P87" s="1112"/>
      <c r="Q87" s="1112"/>
      <c r="R87" s="1112"/>
      <c r="S87" s="1112"/>
      <c r="T87" s="1112"/>
      <c r="U87" s="1113"/>
      <c r="V87" s="291"/>
      <c r="W87" s="297"/>
      <c r="X87" s="297"/>
      <c r="Y87" s="297"/>
      <c r="Z87" s="297"/>
      <c r="AA87" s="297"/>
      <c r="AB87" s="297"/>
      <c r="AC87" s="297"/>
      <c r="AD87" s="297"/>
      <c r="AE87" s="297"/>
      <c r="AF87" s="297"/>
      <c r="AG87" s="297"/>
      <c r="AH87" s="297"/>
      <c r="AI87" s="297"/>
      <c r="AJ87" s="297"/>
      <c r="AK87" s="297"/>
    </row>
    <row r="88" spans="1:38" ht="25" customHeight="1">
      <c r="A88" s="141"/>
      <c r="B88" s="1114"/>
      <c r="C88" s="1115"/>
      <c r="D88" s="1115"/>
      <c r="E88" s="1115"/>
      <c r="F88" s="1115"/>
      <c r="G88" s="1115"/>
      <c r="H88" s="1115"/>
      <c r="I88" s="1115"/>
      <c r="J88" s="1115"/>
      <c r="K88" s="1115"/>
      <c r="L88" s="1115"/>
      <c r="M88" s="1115"/>
      <c r="N88" s="1115"/>
      <c r="O88" s="1115"/>
      <c r="P88" s="1115"/>
      <c r="Q88" s="1115"/>
      <c r="R88" s="1115"/>
      <c r="S88" s="1115"/>
      <c r="T88" s="1115"/>
      <c r="U88" s="1116"/>
      <c r="V88" s="291"/>
      <c r="W88" s="297"/>
      <c r="X88" s="297"/>
      <c r="Y88" s="297"/>
      <c r="Z88" s="297"/>
      <c r="AA88" s="297"/>
      <c r="AB88" s="297"/>
      <c r="AC88" s="297"/>
      <c r="AD88" s="297"/>
      <c r="AE88" s="297"/>
      <c r="AF88" s="297"/>
      <c r="AG88" s="297"/>
      <c r="AH88" s="297"/>
      <c r="AI88" s="297"/>
      <c r="AJ88" s="297"/>
      <c r="AK88" s="297"/>
    </row>
    <row r="89" spans="1:38" ht="12" customHeight="1">
      <c r="A89" s="141"/>
      <c r="B89" s="224"/>
      <c r="C89" s="224"/>
      <c r="D89" s="224"/>
      <c r="E89" s="225"/>
      <c r="F89" s="225"/>
      <c r="G89" s="225"/>
      <c r="H89" s="225"/>
      <c r="I89" s="225"/>
      <c r="J89" s="225"/>
      <c r="K89" s="225"/>
      <c r="L89" s="225"/>
      <c r="M89" s="225"/>
      <c r="N89" s="225"/>
      <c r="O89" s="225"/>
      <c r="P89" s="225"/>
      <c r="Q89" s="225"/>
      <c r="R89" s="225"/>
      <c r="S89" s="225"/>
      <c r="T89" s="225"/>
      <c r="U89" s="225"/>
      <c r="V89" s="299"/>
      <c r="W89" s="297"/>
      <c r="X89" s="297"/>
      <c r="Y89" s="297"/>
      <c r="Z89" s="297"/>
      <c r="AA89" s="297"/>
      <c r="AB89" s="297"/>
      <c r="AC89" s="297"/>
      <c r="AD89" s="297"/>
      <c r="AE89" s="297"/>
      <c r="AF89" s="297"/>
      <c r="AG89" s="297"/>
      <c r="AH89" s="297"/>
      <c r="AI89" s="297"/>
      <c r="AJ89" s="297"/>
      <c r="AK89" s="297"/>
    </row>
    <row r="90" spans="1:38" ht="22" customHeight="1">
      <c r="A90" s="141"/>
      <c r="B90" s="1159" t="s">
        <v>520</v>
      </c>
      <c r="C90" s="1159"/>
      <c r="D90" s="1159"/>
      <c r="E90" s="1159"/>
      <c r="F90" s="1159"/>
      <c r="G90" s="1159"/>
      <c r="H90" s="1159"/>
      <c r="I90" s="1159"/>
      <c r="J90" s="1159"/>
      <c r="K90" s="1159"/>
      <c r="L90" s="1159"/>
      <c r="M90" s="1159"/>
      <c r="N90" s="1159"/>
      <c r="O90" s="1159"/>
      <c r="P90" s="1159"/>
      <c r="Q90" s="1159"/>
      <c r="R90" s="1159"/>
      <c r="S90" s="1159"/>
      <c r="T90" s="1159"/>
      <c r="U90" s="1159"/>
      <c r="V90" s="291"/>
      <c r="W90" s="297"/>
      <c r="X90" s="297"/>
      <c r="Y90" s="297"/>
      <c r="Z90" s="297"/>
      <c r="AA90" s="297"/>
      <c r="AB90" s="297"/>
      <c r="AC90" s="297"/>
      <c r="AD90" s="297"/>
      <c r="AE90" s="297"/>
      <c r="AF90" s="297"/>
      <c r="AG90" s="297"/>
      <c r="AH90" s="297"/>
      <c r="AI90" s="297"/>
      <c r="AJ90" s="297"/>
      <c r="AK90" s="297"/>
    </row>
    <row r="91" spans="1:38" ht="22" customHeight="1">
      <c r="A91" s="141"/>
      <c r="B91" s="1159" t="s">
        <v>521</v>
      </c>
      <c r="C91" s="1159"/>
      <c r="D91" s="1159"/>
      <c r="E91" s="1159"/>
      <c r="F91" s="1159"/>
      <c r="G91" s="1159"/>
      <c r="H91" s="1159"/>
      <c r="I91" s="1159"/>
      <c r="J91" s="1159"/>
      <c r="K91" s="1159"/>
      <c r="L91" s="1159"/>
      <c r="M91" s="1159"/>
      <c r="N91" s="1159"/>
      <c r="O91" s="1159"/>
      <c r="P91" s="1159"/>
      <c r="Q91" s="1159"/>
      <c r="R91" s="1159"/>
      <c r="S91" s="1159"/>
      <c r="T91" s="1159"/>
      <c r="U91" s="1159"/>
      <c r="V91" s="291"/>
      <c r="W91" s="297"/>
      <c r="X91" s="297"/>
      <c r="Y91" s="297"/>
      <c r="Z91" s="297"/>
      <c r="AA91" s="297"/>
      <c r="AB91" s="297"/>
      <c r="AC91" s="297"/>
      <c r="AD91" s="297"/>
      <c r="AE91" s="297"/>
      <c r="AF91" s="297"/>
      <c r="AG91" s="297"/>
      <c r="AH91" s="297"/>
      <c r="AI91" s="297"/>
      <c r="AJ91" s="297"/>
      <c r="AK91" s="297"/>
    </row>
    <row r="92" spans="1:38" ht="22" customHeight="1">
      <c r="A92" s="141"/>
      <c r="B92" s="1159" t="s">
        <v>522</v>
      </c>
      <c r="C92" s="1159"/>
      <c r="D92" s="1159"/>
      <c r="E92" s="1159"/>
      <c r="F92" s="1159"/>
      <c r="G92" s="1159"/>
      <c r="H92" s="1159"/>
      <c r="I92" s="1159"/>
      <c r="J92" s="1159"/>
      <c r="K92" s="1159"/>
      <c r="L92" s="1159"/>
      <c r="M92" s="1159"/>
      <c r="N92" s="1159"/>
      <c r="O92" s="1159"/>
      <c r="P92" s="1159"/>
      <c r="Q92" s="1159"/>
      <c r="R92" s="1159"/>
      <c r="S92" s="1159"/>
      <c r="T92" s="1159"/>
      <c r="U92" s="1159"/>
      <c r="V92" s="291"/>
      <c r="W92" s="297"/>
      <c r="X92" s="297"/>
      <c r="Y92" s="297"/>
      <c r="Z92" s="297"/>
      <c r="AA92" s="297"/>
      <c r="AB92" s="297"/>
      <c r="AC92" s="297"/>
      <c r="AD92" s="297"/>
      <c r="AE92" s="297"/>
      <c r="AF92" s="297"/>
      <c r="AG92" s="297"/>
      <c r="AH92" s="297"/>
      <c r="AI92" s="297"/>
      <c r="AJ92" s="297"/>
      <c r="AK92" s="297"/>
    </row>
    <row r="93" spans="1:38" ht="23.25" customHeight="1">
      <c r="A93" s="141"/>
      <c r="B93" s="1135" t="s">
        <v>519</v>
      </c>
      <c r="C93" s="1135"/>
      <c r="D93" s="1135"/>
      <c r="E93" s="1135"/>
      <c r="F93" s="1135"/>
      <c r="G93" s="1135"/>
      <c r="H93" s="1135"/>
      <c r="I93" s="1135"/>
      <c r="J93" s="1135"/>
      <c r="K93" s="1135"/>
      <c r="L93" s="1135"/>
      <c r="M93" s="1135"/>
      <c r="N93" s="1135"/>
      <c r="O93" s="1135"/>
      <c r="P93" s="1135"/>
      <c r="Q93" s="1135"/>
      <c r="R93" s="1135"/>
      <c r="S93" s="1135"/>
      <c r="T93" s="1135"/>
      <c r="U93" s="1135"/>
      <c r="V93" s="291"/>
      <c r="W93" s="292"/>
      <c r="X93" s="292"/>
      <c r="Y93" s="292"/>
      <c r="Z93" s="292"/>
      <c r="AA93" s="292"/>
      <c r="AB93" s="292"/>
      <c r="AC93" s="292"/>
      <c r="AD93" s="292"/>
      <c r="AE93" s="292"/>
      <c r="AF93" s="292"/>
      <c r="AG93" s="292"/>
      <c r="AH93" s="292"/>
      <c r="AI93" s="292"/>
      <c r="AJ93" s="292"/>
      <c r="AK93" s="138"/>
    </row>
    <row r="94" spans="1:38" ht="25.5" customHeight="1">
      <c r="A94" s="141"/>
      <c r="B94" s="226"/>
      <c r="C94" s="226"/>
      <c r="D94" s="226"/>
      <c r="E94" s="226"/>
      <c r="F94" s="226"/>
      <c r="G94" s="227"/>
      <c r="H94" s="227"/>
      <c r="I94" s="227"/>
      <c r="J94" s="227"/>
      <c r="K94" s="227"/>
      <c r="L94" s="227"/>
      <c r="M94" s="227"/>
      <c r="N94" s="227"/>
      <c r="O94" s="227"/>
      <c r="P94" s="227"/>
      <c r="Q94" s="227"/>
      <c r="R94" s="227"/>
      <c r="S94" s="227"/>
      <c r="T94" s="227"/>
      <c r="U94" s="227"/>
      <c r="V94" s="291"/>
      <c r="W94" s="292"/>
      <c r="X94" s="292"/>
      <c r="Y94" s="292"/>
      <c r="Z94" s="292"/>
      <c r="AA94" s="292"/>
      <c r="AB94" s="292"/>
      <c r="AC94" s="292"/>
      <c r="AD94" s="292"/>
      <c r="AE94" s="292"/>
      <c r="AF94" s="292"/>
      <c r="AG94" s="292"/>
      <c r="AH94" s="292"/>
      <c r="AI94" s="292"/>
      <c r="AJ94" s="292"/>
      <c r="AK94" s="138"/>
    </row>
    <row r="95" spans="1:38" ht="30" customHeight="1">
      <c r="A95" s="141"/>
      <c r="B95" s="223" t="s">
        <v>146</v>
      </c>
      <c r="C95" s="223"/>
      <c r="D95" s="223"/>
      <c r="E95" s="223"/>
      <c r="F95" s="223"/>
      <c r="G95" s="223"/>
      <c r="H95" s="223"/>
      <c r="I95" s="223"/>
      <c r="J95" s="223"/>
      <c r="K95" s="223"/>
      <c r="L95" s="223"/>
      <c r="M95" s="223"/>
      <c r="N95" s="223"/>
      <c r="O95" s="223"/>
      <c r="P95" s="223"/>
      <c r="Q95" s="223"/>
      <c r="R95" s="223"/>
      <c r="S95" s="223"/>
      <c r="T95" s="223"/>
      <c r="U95" s="223"/>
      <c r="V95" s="291"/>
      <c r="W95" s="292"/>
      <c r="X95" s="292"/>
      <c r="Y95" s="292"/>
      <c r="Z95" s="292"/>
      <c r="AA95" s="292"/>
      <c r="AB95" s="292"/>
      <c r="AC95" s="292"/>
      <c r="AD95" s="292"/>
      <c r="AE95" s="292"/>
      <c r="AF95" s="292"/>
      <c r="AG95" s="292"/>
      <c r="AH95" s="292"/>
      <c r="AI95" s="292"/>
      <c r="AJ95" s="292"/>
      <c r="AK95" s="138"/>
    </row>
    <row r="96" spans="1:38" ht="30" customHeight="1">
      <c r="A96" s="141"/>
      <c r="B96" s="223"/>
      <c r="C96" s="223"/>
      <c r="D96" s="223"/>
      <c r="E96" s="223"/>
      <c r="F96" s="223"/>
      <c r="G96" s="223"/>
      <c r="H96" s="223"/>
      <c r="I96" s="223"/>
      <c r="J96" s="223"/>
      <c r="K96" s="223"/>
      <c r="L96" s="223"/>
      <c r="M96" s="223"/>
      <c r="N96" s="223"/>
      <c r="O96" s="223"/>
      <c r="P96" s="223"/>
      <c r="Q96" s="223"/>
      <c r="R96" s="223"/>
      <c r="S96" s="223"/>
      <c r="T96" s="23"/>
      <c r="U96" s="23"/>
      <c r="V96" s="291"/>
      <c r="W96" s="292"/>
      <c r="X96" s="292"/>
      <c r="Y96" s="292"/>
      <c r="Z96" s="292"/>
      <c r="AA96" s="292"/>
      <c r="AB96" s="292"/>
      <c r="AC96" s="292"/>
      <c r="AD96" s="292"/>
      <c r="AE96" s="292"/>
      <c r="AF96" s="292"/>
      <c r="AG96" s="292"/>
      <c r="AH96" s="292"/>
      <c r="AI96" s="292"/>
      <c r="AJ96" s="292"/>
      <c r="AK96" s="138"/>
    </row>
    <row r="97" spans="1:37" ht="30" customHeight="1">
      <c r="A97" s="141"/>
      <c r="B97" s="223" t="s">
        <v>355</v>
      </c>
      <c r="C97" s="223"/>
      <c r="D97" s="223"/>
      <c r="E97" s="223"/>
      <c r="F97" s="223"/>
      <c r="G97" s="223"/>
      <c r="H97" s="223"/>
      <c r="I97" s="223"/>
      <c r="J97" s="223"/>
      <c r="K97" s="223"/>
      <c r="L97" s="223"/>
      <c r="M97" s="223"/>
      <c r="N97" s="223"/>
      <c r="O97" s="223"/>
      <c r="P97" s="223"/>
      <c r="Q97" s="223"/>
      <c r="R97" s="223"/>
      <c r="S97" s="223"/>
      <c r="T97" s="23"/>
      <c r="U97" s="23"/>
      <c r="V97" s="291"/>
      <c r="W97" s="292" t="s">
        <v>468</v>
      </c>
      <c r="X97" s="292"/>
      <c r="Y97" s="292"/>
      <c r="Z97" s="292"/>
      <c r="AA97" s="292"/>
      <c r="AB97" s="292"/>
      <c r="AC97" s="292"/>
      <c r="AD97" s="292"/>
      <c r="AE97" s="292"/>
      <c r="AF97" s="292"/>
      <c r="AG97" s="292"/>
      <c r="AH97" s="292"/>
      <c r="AI97" s="292"/>
      <c r="AJ97" s="292"/>
      <c r="AK97" s="138"/>
    </row>
    <row r="98" spans="1:37" ht="30" customHeight="1">
      <c r="A98" s="141"/>
      <c r="B98" s="228" t="s">
        <v>92</v>
      </c>
      <c r="C98" s="223"/>
      <c r="D98" s="223"/>
      <c r="E98" s="223"/>
      <c r="F98" s="223"/>
      <c r="G98" s="223"/>
      <c r="H98" s="223"/>
      <c r="I98" s="223"/>
      <c r="J98" s="223"/>
      <c r="K98" s="223"/>
      <c r="L98" s="223"/>
      <c r="M98" s="223"/>
      <c r="N98" s="223"/>
      <c r="O98" s="223"/>
      <c r="P98" s="223"/>
      <c r="Q98" s="223"/>
      <c r="R98" s="223"/>
      <c r="S98" s="223"/>
      <c r="T98" s="23"/>
      <c r="U98" s="23"/>
      <c r="V98" s="291"/>
      <c r="W98" s="1034" t="s">
        <v>472</v>
      </c>
      <c r="X98" s="1034"/>
      <c r="Y98" s="1034"/>
      <c r="Z98" s="1034"/>
      <c r="AA98" s="1034"/>
      <c r="AB98" s="1034"/>
      <c r="AC98" s="1034"/>
      <c r="AD98" s="1034"/>
      <c r="AE98" s="1034"/>
      <c r="AF98" s="1034"/>
      <c r="AG98" s="1034"/>
      <c r="AH98" s="1034"/>
      <c r="AI98" s="1034"/>
      <c r="AJ98" s="1034"/>
      <c r="AK98" s="1034"/>
    </row>
    <row r="99" spans="1:37" ht="30" customHeight="1">
      <c r="A99" s="141"/>
      <c r="B99" s="1098" t="s">
        <v>22</v>
      </c>
      <c r="C99" s="1099"/>
      <c r="D99" s="1099"/>
      <c r="E99" s="1100"/>
      <c r="F99" s="1098" t="s">
        <v>23</v>
      </c>
      <c r="G99" s="1099"/>
      <c r="H99" s="1099"/>
      <c r="I99" s="1099"/>
      <c r="J99" s="1099"/>
      <c r="K99" s="1099"/>
      <c r="L99" s="1099"/>
      <c r="M99" s="1099"/>
      <c r="N99" s="1100"/>
      <c r="O99" s="1098" t="s">
        <v>24</v>
      </c>
      <c r="P99" s="1099"/>
      <c r="Q99" s="1099"/>
      <c r="R99" s="1099"/>
      <c r="S99" s="1099"/>
      <c r="T99" s="1099"/>
      <c r="U99" s="1100"/>
      <c r="V99" s="291"/>
      <c r="W99" s="292"/>
      <c r="X99" s="292"/>
      <c r="Y99" s="292"/>
      <c r="Z99" s="292"/>
      <c r="AA99" s="292"/>
      <c r="AB99" s="292"/>
      <c r="AC99" s="292"/>
      <c r="AD99" s="292"/>
      <c r="AE99" s="292"/>
      <c r="AF99" s="292"/>
      <c r="AG99" s="292"/>
      <c r="AH99" s="292"/>
      <c r="AI99" s="292"/>
      <c r="AJ99" s="292"/>
      <c r="AK99" s="138"/>
    </row>
    <row r="100" spans="1:37" ht="80.150000000000006" customHeight="1">
      <c r="A100" s="141"/>
      <c r="B100" s="1089"/>
      <c r="C100" s="1089"/>
      <c r="D100" s="1089"/>
      <c r="E100" s="1089"/>
      <c r="F100" s="1090"/>
      <c r="G100" s="1091"/>
      <c r="H100" s="1091"/>
      <c r="I100" s="1091"/>
      <c r="J100" s="1091"/>
      <c r="K100" s="1091"/>
      <c r="L100" s="1091"/>
      <c r="M100" s="1091"/>
      <c r="N100" s="1092"/>
      <c r="O100" s="1089"/>
      <c r="P100" s="1089"/>
      <c r="Q100" s="1089"/>
      <c r="R100" s="1089"/>
      <c r="S100" s="1089"/>
      <c r="T100" s="1089"/>
      <c r="U100" s="1089"/>
      <c r="V100" s="291"/>
      <c r="W100" s="293" t="s">
        <v>469</v>
      </c>
      <c r="X100" s="297"/>
      <c r="Y100" s="297"/>
      <c r="Z100" s="297"/>
      <c r="AA100" s="297"/>
      <c r="AB100" s="297"/>
      <c r="AC100" s="297"/>
      <c r="AD100" s="297"/>
      <c r="AE100" s="297"/>
      <c r="AF100" s="297"/>
      <c r="AG100" s="297"/>
      <c r="AH100" s="297"/>
      <c r="AI100" s="297"/>
      <c r="AJ100" s="297"/>
      <c r="AK100" s="297"/>
    </row>
    <row r="101" spans="1:37" ht="80.150000000000006" customHeight="1">
      <c r="A101" s="141"/>
      <c r="B101" s="1089"/>
      <c r="C101" s="1089"/>
      <c r="D101" s="1089"/>
      <c r="E101" s="1089"/>
      <c r="F101" s="1090"/>
      <c r="G101" s="1091"/>
      <c r="H101" s="1091"/>
      <c r="I101" s="1091"/>
      <c r="J101" s="1091"/>
      <c r="K101" s="1091"/>
      <c r="L101" s="1091"/>
      <c r="M101" s="1091"/>
      <c r="N101" s="1092"/>
      <c r="O101" s="1089"/>
      <c r="P101" s="1089"/>
      <c r="Q101" s="1089"/>
      <c r="R101" s="1089"/>
      <c r="S101" s="1089"/>
      <c r="T101" s="1089"/>
      <c r="U101" s="1089"/>
      <c r="V101" s="291"/>
      <c r="W101" s="1164"/>
      <c r="X101" s="1164"/>
      <c r="Y101" s="1164"/>
      <c r="Z101" s="1164"/>
      <c r="AA101" s="1164"/>
      <c r="AB101" s="1164"/>
      <c r="AC101" s="1164"/>
      <c r="AD101" s="1164"/>
      <c r="AE101" s="1164"/>
      <c r="AF101" s="1164"/>
      <c r="AG101" s="1164"/>
      <c r="AH101" s="1164"/>
      <c r="AI101" s="1164"/>
      <c r="AJ101" s="292"/>
      <c r="AK101" s="138"/>
    </row>
    <row r="102" spans="1:37" ht="80.150000000000006" customHeight="1">
      <c r="A102" s="141"/>
      <c r="B102" s="1089"/>
      <c r="C102" s="1089"/>
      <c r="D102" s="1089"/>
      <c r="E102" s="1089"/>
      <c r="F102" s="1090"/>
      <c r="G102" s="1091"/>
      <c r="H102" s="1091"/>
      <c r="I102" s="1091"/>
      <c r="J102" s="1091"/>
      <c r="K102" s="1091"/>
      <c r="L102" s="1091"/>
      <c r="M102" s="1091"/>
      <c r="N102" s="1092"/>
      <c r="O102" s="1089"/>
      <c r="P102" s="1089"/>
      <c r="Q102" s="1089"/>
      <c r="R102" s="1089"/>
      <c r="S102" s="1089"/>
      <c r="T102" s="1089"/>
      <c r="U102" s="1089"/>
      <c r="V102" s="291"/>
      <c r="W102" s="292"/>
      <c r="X102" s="292"/>
      <c r="Y102" s="292"/>
      <c r="Z102" s="292"/>
      <c r="AA102" s="292"/>
      <c r="AB102" s="292"/>
      <c r="AC102" s="292"/>
      <c r="AD102" s="292"/>
      <c r="AE102" s="292"/>
      <c r="AF102" s="292"/>
      <c r="AG102" s="292"/>
      <c r="AH102" s="292"/>
      <c r="AI102" s="292"/>
      <c r="AJ102" s="292"/>
      <c r="AK102" s="138"/>
    </row>
    <row r="103" spans="1:37" ht="80.150000000000006" customHeight="1">
      <c r="A103" s="141"/>
      <c r="B103" s="1089"/>
      <c r="C103" s="1089"/>
      <c r="D103" s="1089"/>
      <c r="E103" s="1089"/>
      <c r="F103" s="1090"/>
      <c r="G103" s="1091"/>
      <c r="H103" s="1091"/>
      <c r="I103" s="1091"/>
      <c r="J103" s="1091"/>
      <c r="K103" s="1091"/>
      <c r="L103" s="1091"/>
      <c r="M103" s="1091"/>
      <c r="N103" s="1092"/>
      <c r="O103" s="1089"/>
      <c r="P103" s="1089"/>
      <c r="Q103" s="1089"/>
      <c r="R103" s="1089"/>
      <c r="S103" s="1089"/>
      <c r="T103" s="1089"/>
      <c r="U103" s="1089"/>
      <c r="V103" s="291"/>
      <c r="W103" s="292"/>
      <c r="X103" s="292"/>
      <c r="Y103" s="292"/>
      <c r="Z103" s="292"/>
      <c r="AA103" s="292"/>
      <c r="AB103" s="292"/>
      <c r="AC103" s="292"/>
      <c r="AD103" s="292"/>
      <c r="AE103" s="292"/>
      <c r="AF103" s="292"/>
      <c r="AG103" s="292"/>
      <c r="AH103" s="292"/>
      <c r="AI103" s="292"/>
      <c r="AJ103" s="292"/>
      <c r="AK103" s="138"/>
    </row>
    <row r="104" spans="1:37" ht="80.150000000000006" customHeight="1">
      <c r="A104" s="141"/>
      <c r="B104" s="1089"/>
      <c r="C104" s="1089"/>
      <c r="D104" s="1089"/>
      <c r="E104" s="1089"/>
      <c r="F104" s="1090"/>
      <c r="G104" s="1091"/>
      <c r="H104" s="1091"/>
      <c r="I104" s="1091"/>
      <c r="J104" s="1091"/>
      <c r="K104" s="1091"/>
      <c r="L104" s="1091"/>
      <c r="M104" s="1091"/>
      <c r="N104" s="1092"/>
      <c r="O104" s="1089"/>
      <c r="P104" s="1089"/>
      <c r="Q104" s="1089"/>
      <c r="R104" s="1089"/>
      <c r="S104" s="1089"/>
      <c r="T104" s="1089"/>
      <c r="U104" s="1089"/>
      <c r="V104" s="291"/>
      <c r="W104" s="292"/>
      <c r="X104" s="292"/>
      <c r="Y104" s="292"/>
      <c r="Z104" s="292"/>
      <c r="AA104" s="292"/>
      <c r="AB104" s="292"/>
      <c r="AC104" s="292"/>
      <c r="AD104" s="292"/>
      <c r="AE104" s="292"/>
      <c r="AF104" s="292"/>
      <c r="AG104" s="292"/>
      <c r="AH104" s="292"/>
      <c r="AI104" s="292"/>
      <c r="AJ104" s="292"/>
      <c r="AK104" s="138"/>
    </row>
    <row r="105" spans="1:37" ht="80.150000000000006" customHeight="1">
      <c r="A105" s="141"/>
      <c r="B105" s="1089"/>
      <c r="C105" s="1089"/>
      <c r="D105" s="1089"/>
      <c r="E105" s="1089"/>
      <c r="F105" s="1090"/>
      <c r="G105" s="1091"/>
      <c r="H105" s="1091"/>
      <c r="I105" s="1091"/>
      <c r="J105" s="1091"/>
      <c r="K105" s="1091"/>
      <c r="L105" s="1091"/>
      <c r="M105" s="1091"/>
      <c r="N105" s="1092"/>
      <c r="O105" s="1089"/>
      <c r="P105" s="1089"/>
      <c r="Q105" s="1089"/>
      <c r="R105" s="1089"/>
      <c r="S105" s="1089"/>
      <c r="T105" s="1089"/>
      <c r="U105" s="1089"/>
      <c r="V105" s="291"/>
      <c r="W105" s="292"/>
      <c r="X105" s="292"/>
      <c r="Y105" s="292"/>
      <c r="Z105" s="292"/>
      <c r="AA105" s="292"/>
      <c r="AB105" s="292"/>
      <c r="AC105" s="292"/>
      <c r="AD105" s="292"/>
      <c r="AE105" s="292"/>
      <c r="AF105" s="292"/>
      <c r="AG105" s="292"/>
      <c r="AH105" s="292"/>
      <c r="AI105" s="292"/>
      <c r="AJ105" s="292"/>
      <c r="AK105" s="138"/>
    </row>
    <row r="106" spans="1:37" ht="80.150000000000006" customHeight="1">
      <c r="A106" s="141"/>
      <c r="B106" s="1089"/>
      <c r="C106" s="1089"/>
      <c r="D106" s="1089"/>
      <c r="E106" s="1089"/>
      <c r="F106" s="1090"/>
      <c r="G106" s="1091"/>
      <c r="H106" s="1091"/>
      <c r="I106" s="1091"/>
      <c r="J106" s="1091"/>
      <c r="K106" s="1091"/>
      <c r="L106" s="1091"/>
      <c r="M106" s="1091"/>
      <c r="N106" s="1092"/>
      <c r="O106" s="1089"/>
      <c r="P106" s="1089"/>
      <c r="Q106" s="1089"/>
      <c r="R106" s="1089"/>
      <c r="S106" s="1089"/>
      <c r="T106" s="1089"/>
      <c r="U106" s="1089"/>
      <c r="V106" s="291"/>
      <c r="W106" s="292"/>
      <c r="X106" s="292"/>
      <c r="Y106" s="292"/>
      <c r="Z106" s="292"/>
      <c r="AA106" s="292"/>
      <c r="AB106" s="292"/>
      <c r="AC106" s="292"/>
      <c r="AD106" s="292"/>
      <c r="AE106" s="292"/>
      <c r="AF106" s="292"/>
      <c r="AG106" s="292"/>
      <c r="AH106" s="292"/>
      <c r="AI106" s="292"/>
      <c r="AJ106" s="292"/>
      <c r="AK106" s="138"/>
    </row>
    <row r="107" spans="1:37" ht="80.150000000000006" customHeight="1">
      <c r="A107" s="141"/>
      <c r="B107" s="1089"/>
      <c r="C107" s="1089"/>
      <c r="D107" s="1089"/>
      <c r="E107" s="1089"/>
      <c r="F107" s="1090"/>
      <c r="G107" s="1091"/>
      <c r="H107" s="1091"/>
      <c r="I107" s="1091"/>
      <c r="J107" s="1091"/>
      <c r="K107" s="1091"/>
      <c r="L107" s="1091"/>
      <c r="M107" s="1091"/>
      <c r="N107" s="1092"/>
      <c r="O107" s="1089"/>
      <c r="P107" s="1089"/>
      <c r="Q107" s="1089"/>
      <c r="R107" s="1089"/>
      <c r="S107" s="1089"/>
      <c r="T107" s="1089"/>
      <c r="U107" s="1089"/>
      <c r="V107" s="291"/>
      <c r="W107" s="292"/>
      <c r="X107" s="292"/>
      <c r="Y107" s="292"/>
      <c r="Z107" s="292"/>
      <c r="AA107" s="292"/>
      <c r="AB107" s="292"/>
      <c r="AC107" s="292"/>
      <c r="AD107" s="292"/>
      <c r="AE107" s="292"/>
      <c r="AF107" s="292"/>
      <c r="AG107" s="292"/>
      <c r="AH107" s="292"/>
      <c r="AI107" s="292"/>
      <c r="AJ107" s="292"/>
      <c r="AK107" s="138"/>
    </row>
    <row r="108" spans="1:37" ht="80.150000000000006" customHeight="1">
      <c r="A108" s="141"/>
      <c r="B108" s="1089"/>
      <c r="C108" s="1089"/>
      <c r="D108" s="1089"/>
      <c r="E108" s="1089"/>
      <c r="F108" s="1090"/>
      <c r="G108" s="1091"/>
      <c r="H108" s="1091"/>
      <c r="I108" s="1091"/>
      <c r="J108" s="1091"/>
      <c r="K108" s="1091"/>
      <c r="L108" s="1091"/>
      <c r="M108" s="1091"/>
      <c r="N108" s="1092"/>
      <c r="O108" s="1089"/>
      <c r="P108" s="1089"/>
      <c r="Q108" s="1089"/>
      <c r="R108" s="1089"/>
      <c r="S108" s="1089"/>
      <c r="T108" s="1089"/>
      <c r="U108" s="1089"/>
      <c r="V108" s="291"/>
      <c r="W108" s="292"/>
      <c r="X108" s="292"/>
      <c r="Y108" s="292"/>
      <c r="Z108" s="292"/>
      <c r="AA108" s="292"/>
      <c r="AB108" s="292"/>
      <c r="AC108" s="292"/>
      <c r="AD108" s="292"/>
      <c r="AE108" s="292"/>
      <c r="AF108" s="292"/>
      <c r="AG108" s="292"/>
      <c r="AH108" s="292"/>
      <c r="AI108" s="292"/>
      <c r="AJ108" s="292"/>
      <c r="AK108" s="138"/>
    </row>
    <row r="109" spans="1:37" ht="30" customHeight="1">
      <c r="A109" s="141"/>
      <c r="B109" s="220"/>
      <c r="C109" s="220"/>
      <c r="D109" s="220"/>
      <c r="E109" s="220"/>
      <c r="F109" s="220"/>
      <c r="G109" s="220"/>
      <c r="H109" s="220"/>
      <c r="I109" s="220"/>
      <c r="J109" s="220"/>
      <c r="K109" s="220"/>
      <c r="L109" s="220"/>
      <c r="M109" s="220"/>
      <c r="N109" s="220"/>
      <c r="O109" s="24"/>
      <c r="P109" s="229"/>
      <c r="Q109" s="24"/>
      <c r="R109" s="24"/>
      <c r="S109" s="24"/>
      <c r="T109" s="23"/>
      <c r="U109" s="23"/>
      <c r="V109" s="291"/>
      <c r="W109" s="292"/>
      <c r="X109" s="292"/>
      <c r="Y109" s="292"/>
      <c r="Z109" s="292"/>
      <c r="AA109" s="292"/>
      <c r="AB109" s="292"/>
      <c r="AC109" s="292"/>
      <c r="AD109" s="292"/>
      <c r="AE109" s="292"/>
      <c r="AF109" s="292"/>
      <c r="AG109" s="292"/>
      <c r="AH109" s="292"/>
      <c r="AI109" s="292"/>
      <c r="AJ109" s="292"/>
      <c r="AK109" s="138"/>
    </row>
    <row r="110" spans="1:37" ht="30" customHeight="1">
      <c r="A110" s="141"/>
      <c r="B110" s="230"/>
      <c r="C110" s="230"/>
      <c r="D110" s="230"/>
      <c r="E110" s="230"/>
      <c r="F110" s="230"/>
      <c r="G110" s="230"/>
      <c r="H110" s="230"/>
      <c r="I110" s="230"/>
      <c r="J110" s="230"/>
      <c r="K110" s="230"/>
      <c r="L110" s="230"/>
      <c r="M110" s="230"/>
      <c r="N110" s="230"/>
      <c r="O110" s="190"/>
      <c r="P110" s="231"/>
      <c r="Q110" s="190"/>
      <c r="R110" s="190"/>
      <c r="S110" s="190"/>
      <c r="T110" s="191"/>
      <c r="U110" s="191"/>
      <c r="V110" s="291"/>
      <c r="W110" s="292"/>
      <c r="X110" s="292"/>
      <c r="Y110" s="292"/>
      <c r="Z110" s="292"/>
      <c r="AA110" s="292"/>
      <c r="AB110" s="292"/>
      <c r="AC110" s="292"/>
      <c r="AD110" s="292"/>
      <c r="AE110" s="292"/>
      <c r="AF110" s="292"/>
      <c r="AG110" s="292"/>
      <c r="AH110" s="292"/>
      <c r="AI110" s="292"/>
      <c r="AJ110" s="292"/>
      <c r="AK110" s="138"/>
    </row>
    <row r="111" spans="1:37" ht="30" customHeight="1">
      <c r="A111" s="141"/>
      <c r="B111" s="223" t="s">
        <v>146</v>
      </c>
      <c r="C111" s="220"/>
      <c r="D111" s="220"/>
      <c r="E111" s="220"/>
      <c r="F111" s="220"/>
      <c r="G111" s="220"/>
      <c r="H111" s="220"/>
      <c r="I111" s="220"/>
      <c r="J111" s="220"/>
      <c r="K111" s="220"/>
      <c r="L111" s="220"/>
      <c r="M111" s="220"/>
      <c r="N111" s="220"/>
      <c r="O111" s="24"/>
      <c r="P111" s="229"/>
      <c r="Q111" s="24"/>
      <c r="R111" s="24"/>
      <c r="S111" s="24"/>
      <c r="T111" s="23"/>
      <c r="U111" s="23"/>
      <c r="V111" s="291"/>
      <c r="W111" s="292"/>
      <c r="X111" s="292"/>
      <c r="Y111" s="292"/>
      <c r="Z111" s="292"/>
      <c r="AA111" s="292"/>
      <c r="AB111" s="292"/>
      <c r="AC111" s="292"/>
      <c r="AD111" s="292"/>
      <c r="AE111" s="292"/>
      <c r="AF111" s="292"/>
      <c r="AG111" s="292"/>
      <c r="AH111" s="292"/>
      <c r="AI111" s="292"/>
      <c r="AJ111" s="292"/>
      <c r="AK111" s="138"/>
    </row>
    <row r="112" spans="1:37" ht="30" customHeight="1">
      <c r="A112" s="141"/>
      <c r="B112" s="220"/>
      <c r="C112" s="220"/>
      <c r="D112" s="220"/>
      <c r="E112" s="220"/>
      <c r="F112" s="220"/>
      <c r="G112" s="220"/>
      <c r="H112" s="220"/>
      <c r="I112" s="220"/>
      <c r="J112" s="220"/>
      <c r="K112" s="220"/>
      <c r="L112" s="220"/>
      <c r="M112" s="220"/>
      <c r="N112" s="220"/>
      <c r="O112" s="24"/>
      <c r="P112" s="229"/>
      <c r="Q112" s="24"/>
      <c r="R112" s="24"/>
      <c r="S112" s="24"/>
      <c r="T112" s="23"/>
      <c r="U112" s="23"/>
      <c r="V112" s="291"/>
      <c r="W112" s="292"/>
      <c r="X112" s="292"/>
      <c r="Y112" s="292"/>
      <c r="Z112" s="292"/>
      <c r="AA112" s="292"/>
      <c r="AB112" s="292"/>
      <c r="AC112" s="292"/>
      <c r="AD112" s="292"/>
      <c r="AE112" s="292"/>
      <c r="AF112" s="292"/>
      <c r="AG112" s="292"/>
      <c r="AH112" s="292"/>
      <c r="AI112" s="292"/>
      <c r="AJ112" s="292"/>
      <c r="AK112" s="138"/>
    </row>
    <row r="113" spans="1:43" ht="25" customHeight="1">
      <c r="A113" s="141"/>
      <c r="B113" s="220" t="s">
        <v>356</v>
      </c>
      <c r="C113" s="220"/>
      <c r="D113" s="220"/>
      <c r="E113" s="220"/>
      <c r="F113" s="220"/>
      <c r="G113" s="220"/>
      <c r="H113" s="220"/>
      <c r="I113" s="220"/>
      <c r="J113" s="220"/>
      <c r="K113" s="220"/>
      <c r="L113" s="220"/>
      <c r="M113" s="220"/>
      <c r="N113" s="220"/>
      <c r="O113" s="24"/>
      <c r="P113" s="223"/>
      <c r="Q113" s="24"/>
      <c r="R113" s="24"/>
      <c r="S113" s="24"/>
      <c r="T113" s="23"/>
      <c r="U113" s="23"/>
      <c r="V113" s="291"/>
      <c r="W113" s="292"/>
      <c r="X113" s="292"/>
      <c r="Y113" s="292"/>
      <c r="Z113" s="292"/>
      <c r="AA113" s="292"/>
      <c r="AB113" s="292"/>
      <c r="AC113" s="292"/>
      <c r="AD113" s="292"/>
      <c r="AE113" s="292"/>
      <c r="AF113" s="292"/>
      <c r="AG113" s="292"/>
      <c r="AH113" s="292"/>
      <c r="AI113" s="292"/>
      <c r="AJ113" s="292"/>
      <c r="AK113" s="138"/>
    </row>
    <row r="114" spans="1:43" ht="25" customHeight="1">
      <c r="A114" s="141"/>
      <c r="B114" s="220" t="s">
        <v>357</v>
      </c>
      <c r="C114" s="220"/>
      <c r="D114" s="220"/>
      <c r="E114" s="220"/>
      <c r="F114" s="220"/>
      <c r="G114" s="220"/>
      <c r="H114" s="220"/>
      <c r="I114" s="220"/>
      <c r="J114" s="220"/>
      <c r="K114" s="220"/>
      <c r="L114" s="220"/>
      <c r="M114" s="220"/>
      <c r="N114" s="220"/>
      <c r="O114" s="24"/>
      <c r="P114" s="223"/>
      <c r="Q114" s="24"/>
      <c r="R114" s="24"/>
      <c r="S114" s="24"/>
      <c r="T114" s="23"/>
      <c r="U114" s="23"/>
      <c r="V114" s="295"/>
      <c r="W114" s="488"/>
      <c r="X114" s="488"/>
      <c r="Y114" s="488"/>
      <c r="Z114" s="488"/>
      <c r="AA114" s="488"/>
      <c r="AB114" s="488"/>
      <c r="AC114" s="488"/>
      <c r="AD114" s="488"/>
      <c r="AE114" s="488"/>
      <c r="AF114" s="488"/>
      <c r="AG114" s="488"/>
      <c r="AH114" s="488"/>
      <c r="AI114" s="488"/>
      <c r="AJ114" s="488"/>
      <c r="AK114" s="138"/>
    </row>
    <row r="115" spans="1:43" ht="39.65" customHeight="1">
      <c r="A115" s="141"/>
      <c r="B115" s="1168" t="s">
        <v>358</v>
      </c>
      <c r="C115" s="1168"/>
      <c r="D115" s="1168"/>
      <c r="E115" s="1168"/>
      <c r="F115" s="1168"/>
      <c r="G115" s="1168"/>
      <c r="H115" s="1168"/>
      <c r="I115" s="1103" t="str">
        <f>"基準年度（令和"&amp;F60&amp;"年度）"</f>
        <v>基準年度（令和7年度）</v>
      </c>
      <c r="J115" s="1103"/>
      <c r="K115" s="1103"/>
      <c r="L115" s="1103"/>
      <c r="M115" s="1103"/>
      <c r="N115" s="1103"/>
      <c r="O115" s="1103" t="s">
        <v>428</v>
      </c>
      <c r="P115" s="1103"/>
      <c r="Q115" s="1103"/>
      <c r="R115" s="1103"/>
      <c r="S115" s="1103"/>
      <c r="T115" s="1103"/>
      <c r="U115" s="356"/>
      <c r="V115" s="483"/>
      <c r="W115" s="488"/>
      <c r="X115" s="488"/>
      <c r="Y115" s="488"/>
      <c r="Z115" s="488"/>
      <c r="AA115" s="488"/>
      <c r="AB115" s="488"/>
      <c r="AC115" s="488"/>
      <c r="AD115" s="488"/>
      <c r="AE115" s="488"/>
      <c r="AF115" s="488"/>
      <c r="AG115" s="488"/>
      <c r="AH115" s="488"/>
      <c r="AI115" s="488"/>
      <c r="AJ115" s="488"/>
      <c r="AK115" s="138"/>
    </row>
    <row r="116" spans="1:43" ht="39.65" customHeight="1">
      <c r="A116" s="141"/>
      <c r="B116" s="1167" t="s">
        <v>359</v>
      </c>
      <c r="C116" s="1167"/>
      <c r="D116" s="1167"/>
      <c r="E116" s="1167"/>
      <c r="F116" s="1167"/>
      <c r="G116" s="1167"/>
      <c r="H116" s="1167"/>
      <c r="I116" s="1106" t="str">
        <f>基準算定表!T120</f>
        <v/>
      </c>
      <c r="J116" s="1107"/>
      <c r="K116" s="1107"/>
      <c r="L116" s="1107"/>
      <c r="M116" s="1104" t="s">
        <v>68</v>
      </c>
      <c r="N116" s="1105"/>
      <c r="O116" s="1171"/>
      <c r="P116" s="1172"/>
      <c r="Q116" s="1172"/>
      <c r="R116" s="1172"/>
      <c r="S116" s="1104" t="s">
        <v>68</v>
      </c>
      <c r="T116" s="1105"/>
      <c r="U116" s="356"/>
      <c r="V116" s="469"/>
      <c r="W116" s="1169" t="s">
        <v>473</v>
      </c>
      <c r="X116" s="1169"/>
      <c r="Y116" s="1169"/>
      <c r="Z116" s="1169"/>
      <c r="AA116" s="1169"/>
      <c r="AB116" s="1169"/>
      <c r="AC116" s="1169"/>
      <c r="AD116" s="1169"/>
      <c r="AE116" s="1169"/>
      <c r="AF116" s="1169"/>
      <c r="AG116" s="1169"/>
      <c r="AH116" s="1169"/>
      <c r="AI116" s="1169"/>
      <c r="AJ116" s="1169"/>
      <c r="AK116" s="1169"/>
    </row>
    <row r="117" spans="1:43" ht="25" customHeight="1">
      <c r="A117" s="141"/>
      <c r="B117" s="220"/>
      <c r="C117" s="220"/>
      <c r="D117" s="220"/>
      <c r="E117" s="220"/>
      <c r="F117" s="220"/>
      <c r="G117" s="220"/>
      <c r="H117" s="220"/>
      <c r="I117" s="220"/>
      <c r="J117" s="220"/>
      <c r="K117" s="220"/>
      <c r="L117" s="220"/>
      <c r="M117" s="220"/>
      <c r="N117" s="220"/>
      <c r="O117" s="24"/>
      <c r="P117" s="232"/>
      <c r="Q117" s="24"/>
      <c r="R117" s="24"/>
      <c r="S117" s="24"/>
      <c r="T117" s="23"/>
      <c r="U117" s="23"/>
      <c r="V117" s="291"/>
      <c r="W117" s="293"/>
      <c r="X117" s="292"/>
      <c r="Y117" s="292"/>
      <c r="Z117" s="292"/>
      <c r="AA117" s="292"/>
      <c r="AB117" s="292"/>
      <c r="AC117" s="292"/>
      <c r="AD117" s="292"/>
      <c r="AE117" s="292"/>
      <c r="AF117" s="292"/>
      <c r="AG117" s="292"/>
      <c r="AH117" s="292"/>
      <c r="AI117" s="292"/>
      <c r="AJ117" s="292"/>
      <c r="AK117" s="138"/>
    </row>
    <row r="118" spans="1:43" ht="25" customHeight="1">
      <c r="A118" s="141"/>
      <c r="B118" s="220" t="s">
        <v>432</v>
      </c>
      <c r="C118" s="220"/>
      <c r="D118" s="220"/>
      <c r="E118" s="220"/>
      <c r="F118" s="220"/>
      <c r="G118" s="220"/>
      <c r="H118" s="220"/>
      <c r="I118" s="220"/>
      <c r="J118" s="220"/>
      <c r="K118" s="220"/>
      <c r="L118" s="220"/>
      <c r="M118" s="220"/>
      <c r="N118" s="220"/>
      <c r="O118" s="24"/>
      <c r="P118" s="223"/>
      <c r="Q118" s="24"/>
      <c r="R118" s="24"/>
      <c r="S118" s="24"/>
      <c r="T118" s="23"/>
      <c r="U118" s="23"/>
      <c r="V118" s="295"/>
      <c r="W118" s="292"/>
      <c r="X118" s="292"/>
      <c r="Y118" s="292"/>
      <c r="Z118" s="292"/>
      <c r="AA118" s="292"/>
      <c r="AB118" s="292"/>
      <c r="AC118" s="292"/>
      <c r="AD118" s="292"/>
      <c r="AE118" s="292"/>
      <c r="AF118" s="292"/>
      <c r="AG118" s="292"/>
      <c r="AH118" s="292"/>
      <c r="AI118" s="292"/>
      <c r="AJ118" s="292"/>
      <c r="AK118" s="138"/>
    </row>
    <row r="119" spans="1:43" ht="25" customHeight="1">
      <c r="A119" s="141"/>
      <c r="B119" s="1080"/>
      <c r="C119" s="1081"/>
      <c r="D119" s="1081"/>
      <c r="E119" s="1081"/>
      <c r="F119" s="1081"/>
      <c r="G119" s="1081"/>
      <c r="H119" s="1081"/>
      <c r="I119" s="1081"/>
      <c r="J119" s="1081"/>
      <c r="K119" s="1081"/>
      <c r="L119" s="1081"/>
      <c r="M119" s="1081"/>
      <c r="N119" s="1081"/>
      <c r="O119" s="1081"/>
      <c r="P119" s="1081"/>
      <c r="Q119" s="1081"/>
      <c r="R119" s="1081"/>
      <c r="S119" s="1081"/>
      <c r="T119" s="1081"/>
      <c r="U119" s="1082"/>
      <c r="V119" s="295"/>
      <c r="W119" s="1169" t="s">
        <v>473</v>
      </c>
      <c r="X119" s="1169"/>
      <c r="Y119" s="1169"/>
      <c r="Z119" s="1169"/>
      <c r="AA119" s="1169"/>
      <c r="AB119" s="1169"/>
      <c r="AC119" s="1169"/>
      <c r="AD119" s="1169"/>
      <c r="AE119" s="1169"/>
      <c r="AF119" s="1169"/>
      <c r="AG119" s="1169"/>
      <c r="AH119" s="1169"/>
      <c r="AI119" s="1169"/>
      <c r="AJ119" s="1169"/>
      <c r="AK119" s="1169"/>
    </row>
    <row r="120" spans="1:43" ht="25" customHeight="1">
      <c r="A120" s="141"/>
      <c r="B120" s="1083"/>
      <c r="C120" s="1084"/>
      <c r="D120" s="1084"/>
      <c r="E120" s="1084"/>
      <c r="F120" s="1084"/>
      <c r="G120" s="1084"/>
      <c r="H120" s="1084"/>
      <c r="I120" s="1084"/>
      <c r="J120" s="1084"/>
      <c r="K120" s="1084"/>
      <c r="L120" s="1084"/>
      <c r="M120" s="1084"/>
      <c r="N120" s="1084"/>
      <c r="O120" s="1084"/>
      <c r="P120" s="1084"/>
      <c r="Q120" s="1084"/>
      <c r="R120" s="1084"/>
      <c r="S120" s="1084"/>
      <c r="T120" s="1084"/>
      <c r="U120" s="1085"/>
      <c r="V120" s="295"/>
      <c r="W120" s="426"/>
      <c r="X120" s="426"/>
      <c r="Y120" s="426"/>
      <c r="Z120" s="426"/>
      <c r="AA120" s="426"/>
      <c r="AB120" s="426"/>
      <c r="AC120" s="426"/>
      <c r="AD120" s="426"/>
      <c r="AE120" s="426"/>
      <c r="AF120" s="426"/>
      <c r="AG120" s="426"/>
      <c r="AH120" s="426"/>
      <c r="AI120" s="426"/>
      <c r="AJ120" s="292"/>
      <c r="AK120" s="138"/>
    </row>
    <row r="121" spans="1:43" ht="25" customHeight="1">
      <c r="A121" s="141"/>
      <c r="B121" s="1086"/>
      <c r="C121" s="1087"/>
      <c r="D121" s="1087"/>
      <c r="E121" s="1087"/>
      <c r="F121" s="1087"/>
      <c r="G121" s="1087"/>
      <c r="H121" s="1087"/>
      <c r="I121" s="1087"/>
      <c r="J121" s="1087"/>
      <c r="K121" s="1087"/>
      <c r="L121" s="1087"/>
      <c r="M121" s="1087"/>
      <c r="N121" s="1087"/>
      <c r="O121" s="1087"/>
      <c r="P121" s="1087"/>
      <c r="Q121" s="1087"/>
      <c r="R121" s="1087"/>
      <c r="S121" s="1087"/>
      <c r="T121" s="1087"/>
      <c r="U121" s="1088"/>
      <c r="V121" s="291"/>
      <c r="W121" s="426"/>
      <c r="X121" s="426"/>
      <c r="Y121" s="426"/>
      <c r="Z121" s="426"/>
      <c r="AA121" s="426"/>
      <c r="AB121" s="426"/>
      <c r="AC121" s="426"/>
      <c r="AD121" s="426"/>
      <c r="AE121" s="426"/>
      <c r="AF121" s="426"/>
      <c r="AG121" s="426"/>
      <c r="AH121" s="426"/>
      <c r="AI121" s="426"/>
      <c r="AJ121" s="297"/>
      <c r="AK121" s="138"/>
    </row>
    <row r="122" spans="1:43" ht="30" customHeight="1">
      <c r="A122" s="141"/>
      <c r="B122" s="220"/>
      <c r="C122" s="220"/>
      <c r="D122" s="220"/>
      <c r="E122" s="220"/>
      <c r="F122" s="220"/>
      <c r="G122" s="220"/>
      <c r="H122" s="220"/>
      <c r="I122" s="220"/>
      <c r="J122" s="220"/>
      <c r="K122" s="220"/>
      <c r="L122" s="220"/>
      <c r="M122" s="220"/>
      <c r="N122" s="220"/>
      <c r="O122" s="24"/>
      <c r="P122" s="223"/>
      <c r="Q122" s="24"/>
      <c r="R122" s="24"/>
      <c r="S122" s="24"/>
      <c r="T122" s="23"/>
      <c r="U122" s="23"/>
      <c r="V122" s="291"/>
      <c r="W122" s="297"/>
      <c r="X122" s="297"/>
      <c r="Y122" s="297"/>
      <c r="Z122" s="297"/>
      <c r="AA122" s="297"/>
      <c r="AB122" s="297"/>
      <c r="AC122" s="297"/>
      <c r="AD122" s="297"/>
      <c r="AE122" s="297"/>
      <c r="AF122" s="297"/>
      <c r="AG122" s="297"/>
      <c r="AH122" s="297"/>
      <c r="AI122" s="297"/>
      <c r="AJ122" s="297"/>
      <c r="AK122" s="138"/>
    </row>
    <row r="123" spans="1:43" ht="30" customHeight="1">
      <c r="A123" s="141"/>
      <c r="B123" s="220" t="s">
        <v>140</v>
      </c>
      <c r="C123" s="220"/>
      <c r="D123" s="220"/>
      <c r="E123" s="220"/>
      <c r="F123" s="220"/>
      <c r="G123" s="220"/>
      <c r="H123" s="220"/>
      <c r="I123" s="220"/>
      <c r="J123" s="220"/>
      <c r="K123" s="220"/>
      <c r="L123" s="220"/>
      <c r="M123" s="220"/>
      <c r="N123" s="220"/>
      <c r="O123" s="24"/>
      <c r="P123" s="223"/>
      <c r="Q123" s="24"/>
      <c r="R123" s="24"/>
      <c r="S123" s="24"/>
      <c r="T123" s="23"/>
      <c r="U123" s="23"/>
      <c r="V123" s="291"/>
      <c r="W123" s="292"/>
      <c r="X123" s="292"/>
      <c r="Y123" s="292"/>
      <c r="Z123" s="292"/>
      <c r="AA123" s="292"/>
      <c r="AB123" s="292"/>
      <c r="AC123" s="292"/>
      <c r="AD123" s="292"/>
      <c r="AE123" s="292"/>
      <c r="AF123" s="292"/>
      <c r="AG123" s="292"/>
      <c r="AH123" s="292"/>
      <c r="AI123" s="292"/>
      <c r="AJ123" s="292"/>
      <c r="AK123" s="138"/>
    </row>
    <row r="124" spans="1:43" ht="25" customHeight="1">
      <c r="A124" s="141"/>
      <c r="B124" s="1080"/>
      <c r="C124" s="1081"/>
      <c r="D124" s="1081"/>
      <c r="E124" s="1081"/>
      <c r="F124" s="1081"/>
      <c r="G124" s="1081"/>
      <c r="H124" s="1081"/>
      <c r="I124" s="1081"/>
      <c r="J124" s="1081"/>
      <c r="K124" s="1081"/>
      <c r="L124" s="1081"/>
      <c r="M124" s="1081"/>
      <c r="N124" s="1081"/>
      <c r="O124" s="1081"/>
      <c r="P124" s="1081"/>
      <c r="Q124" s="1081"/>
      <c r="R124" s="1081"/>
      <c r="S124" s="1081"/>
      <c r="T124" s="1081"/>
      <c r="U124" s="1082"/>
      <c r="V124" s="295"/>
      <c r="W124" s="1034" t="s">
        <v>473</v>
      </c>
      <c r="X124" s="1034"/>
      <c r="Y124" s="1034"/>
      <c r="Z124" s="1034"/>
      <c r="AA124" s="1034"/>
      <c r="AB124" s="1034"/>
      <c r="AC124" s="1034"/>
      <c r="AD124" s="1034"/>
      <c r="AE124" s="1034"/>
      <c r="AF124" s="1034"/>
      <c r="AG124" s="1034"/>
      <c r="AH124" s="1034"/>
      <c r="AI124" s="1034"/>
      <c r="AJ124" s="292"/>
      <c r="AK124" s="138"/>
    </row>
    <row r="125" spans="1:43" ht="25" customHeight="1">
      <c r="A125" s="141"/>
      <c r="B125" s="1083"/>
      <c r="C125" s="1084"/>
      <c r="D125" s="1084"/>
      <c r="E125" s="1084"/>
      <c r="F125" s="1084"/>
      <c r="G125" s="1084"/>
      <c r="H125" s="1084"/>
      <c r="I125" s="1084"/>
      <c r="J125" s="1084"/>
      <c r="K125" s="1084"/>
      <c r="L125" s="1084"/>
      <c r="M125" s="1084"/>
      <c r="N125" s="1084"/>
      <c r="O125" s="1084"/>
      <c r="P125" s="1084"/>
      <c r="Q125" s="1084"/>
      <c r="R125" s="1084"/>
      <c r="S125" s="1084"/>
      <c r="T125" s="1084"/>
      <c r="U125" s="1085"/>
      <c r="V125" s="295"/>
      <c r="W125" s="1034"/>
      <c r="X125" s="1034"/>
      <c r="Y125" s="1034"/>
      <c r="Z125" s="1034"/>
      <c r="AA125" s="1034"/>
      <c r="AB125" s="1034"/>
      <c r="AC125" s="1034"/>
      <c r="AD125" s="1034"/>
      <c r="AE125" s="1034"/>
      <c r="AF125" s="1034"/>
      <c r="AG125" s="1034"/>
      <c r="AH125" s="1034"/>
      <c r="AI125" s="1034"/>
      <c r="AJ125" s="292"/>
      <c r="AK125" s="138"/>
    </row>
    <row r="126" spans="1:43" ht="25" customHeight="1">
      <c r="A126" s="141"/>
      <c r="B126" s="1086"/>
      <c r="C126" s="1087"/>
      <c r="D126" s="1087"/>
      <c r="E126" s="1087"/>
      <c r="F126" s="1087"/>
      <c r="G126" s="1087"/>
      <c r="H126" s="1087"/>
      <c r="I126" s="1087"/>
      <c r="J126" s="1087"/>
      <c r="K126" s="1087"/>
      <c r="L126" s="1087"/>
      <c r="M126" s="1087"/>
      <c r="N126" s="1087"/>
      <c r="O126" s="1087"/>
      <c r="P126" s="1087"/>
      <c r="Q126" s="1087"/>
      <c r="R126" s="1087"/>
      <c r="S126" s="1087"/>
      <c r="T126" s="1087"/>
      <c r="U126" s="1088"/>
      <c r="V126" s="291"/>
      <c r="W126" s="1034"/>
      <c r="X126" s="1034"/>
      <c r="Y126" s="1034"/>
      <c r="Z126" s="1034"/>
      <c r="AA126" s="1034"/>
      <c r="AB126" s="1034"/>
      <c r="AC126" s="1034"/>
      <c r="AD126" s="1034"/>
      <c r="AE126" s="1034"/>
      <c r="AF126" s="1034"/>
      <c r="AG126" s="1034"/>
      <c r="AH126" s="1034"/>
      <c r="AI126" s="1034"/>
      <c r="AJ126" s="292"/>
      <c r="AK126" s="138"/>
    </row>
    <row r="127" spans="1:43" ht="30" customHeight="1">
      <c r="A127" s="141"/>
      <c r="B127" s="220"/>
      <c r="C127" s="220"/>
      <c r="D127" s="220"/>
      <c r="E127" s="220"/>
      <c r="F127" s="220"/>
      <c r="G127" s="220"/>
      <c r="H127" s="220"/>
      <c r="I127" s="220"/>
      <c r="J127" s="220"/>
      <c r="K127" s="220"/>
      <c r="L127" s="220"/>
      <c r="M127" s="220"/>
      <c r="N127" s="220"/>
      <c r="O127" s="24"/>
      <c r="P127" s="223"/>
      <c r="Q127" s="24"/>
      <c r="R127" s="24"/>
      <c r="S127" s="24"/>
      <c r="T127" s="23"/>
      <c r="U127" s="23"/>
      <c r="V127" s="291"/>
      <c r="W127" s="292"/>
      <c r="X127" s="292"/>
      <c r="Y127" s="292"/>
      <c r="Z127" s="292"/>
      <c r="AA127" s="292"/>
      <c r="AB127" s="292"/>
      <c r="AC127" s="292"/>
      <c r="AD127" s="292"/>
      <c r="AE127" s="292"/>
      <c r="AF127" s="292"/>
      <c r="AG127" s="292"/>
      <c r="AH127" s="292"/>
      <c r="AI127" s="292"/>
      <c r="AJ127" s="292"/>
      <c r="AK127" s="138"/>
      <c r="AQ127" s="6" t="s">
        <v>261</v>
      </c>
    </row>
    <row r="128" spans="1:43" ht="30" customHeight="1">
      <c r="A128" s="141"/>
      <c r="B128" s="220" t="s">
        <v>77</v>
      </c>
      <c r="C128" s="220"/>
      <c r="D128" s="220"/>
      <c r="E128" s="220"/>
      <c r="F128" s="220"/>
      <c r="G128" s="220"/>
      <c r="H128" s="220"/>
      <c r="I128" s="220"/>
      <c r="J128" s="220"/>
      <c r="K128" s="220"/>
      <c r="L128" s="220"/>
      <c r="M128" s="220"/>
      <c r="N128" s="220"/>
      <c r="O128" s="24"/>
      <c r="P128" s="223"/>
      <c r="Q128" s="24"/>
      <c r="R128" s="24"/>
      <c r="S128" s="24"/>
      <c r="T128" s="23"/>
      <c r="U128" s="23"/>
      <c r="V128" s="291"/>
      <c r="W128" s="292"/>
      <c r="X128" s="292"/>
      <c r="Y128" s="292"/>
      <c r="Z128" s="292"/>
      <c r="AA128" s="292"/>
      <c r="AB128" s="292"/>
      <c r="AC128" s="292"/>
      <c r="AD128" s="292"/>
      <c r="AE128" s="292"/>
      <c r="AF128" s="292"/>
      <c r="AG128" s="292"/>
      <c r="AH128" s="292"/>
      <c r="AI128" s="292"/>
      <c r="AJ128" s="292"/>
      <c r="AK128" s="138"/>
    </row>
    <row r="129" spans="1:38" ht="25" customHeight="1">
      <c r="A129" s="141"/>
      <c r="B129" s="1080"/>
      <c r="C129" s="1081"/>
      <c r="D129" s="1081"/>
      <c r="E129" s="1081"/>
      <c r="F129" s="1081"/>
      <c r="G129" s="1081"/>
      <c r="H129" s="1081"/>
      <c r="I129" s="1081"/>
      <c r="J129" s="1081"/>
      <c r="K129" s="1081"/>
      <c r="L129" s="1081"/>
      <c r="M129" s="1081"/>
      <c r="N129" s="1081"/>
      <c r="O129" s="1081"/>
      <c r="P129" s="1081"/>
      <c r="Q129" s="1081"/>
      <c r="R129" s="1081"/>
      <c r="S129" s="1081"/>
      <c r="T129" s="1081"/>
      <c r="U129" s="1082"/>
      <c r="V129" s="295"/>
      <c r="W129" s="1034" t="s">
        <v>473</v>
      </c>
      <c r="X129" s="1034"/>
      <c r="Y129" s="1034"/>
      <c r="Z129" s="1034"/>
      <c r="AA129" s="1034"/>
      <c r="AB129" s="1034"/>
      <c r="AC129" s="1034"/>
      <c r="AD129" s="1034"/>
      <c r="AE129" s="1034"/>
      <c r="AF129" s="1034"/>
      <c r="AG129" s="1034"/>
      <c r="AH129" s="1034"/>
      <c r="AI129" s="1034"/>
      <c r="AJ129" s="292"/>
      <c r="AK129" s="138"/>
    </row>
    <row r="130" spans="1:38" ht="25" customHeight="1">
      <c r="A130" s="141"/>
      <c r="B130" s="1083"/>
      <c r="C130" s="1084"/>
      <c r="D130" s="1084"/>
      <c r="E130" s="1084"/>
      <c r="F130" s="1084"/>
      <c r="G130" s="1084"/>
      <c r="H130" s="1084"/>
      <c r="I130" s="1084"/>
      <c r="J130" s="1084"/>
      <c r="K130" s="1084"/>
      <c r="L130" s="1084"/>
      <c r="M130" s="1084"/>
      <c r="N130" s="1084"/>
      <c r="O130" s="1084"/>
      <c r="P130" s="1084"/>
      <c r="Q130" s="1084"/>
      <c r="R130" s="1084"/>
      <c r="S130" s="1084"/>
      <c r="T130" s="1084"/>
      <c r="U130" s="1085"/>
      <c r="V130" s="295"/>
      <c r="W130" s="1034"/>
      <c r="X130" s="1034"/>
      <c r="Y130" s="1034"/>
      <c r="Z130" s="1034"/>
      <c r="AA130" s="1034"/>
      <c r="AB130" s="1034"/>
      <c r="AC130" s="1034"/>
      <c r="AD130" s="1034"/>
      <c r="AE130" s="1034"/>
      <c r="AF130" s="1034"/>
      <c r="AG130" s="1034"/>
      <c r="AH130" s="1034"/>
      <c r="AI130" s="1034"/>
      <c r="AJ130" s="292"/>
      <c r="AK130" s="138"/>
    </row>
    <row r="131" spans="1:38" ht="25" customHeight="1">
      <c r="A131" s="141"/>
      <c r="B131" s="1086"/>
      <c r="C131" s="1087"/>
      <c r="D131" s="1087"/>
      <c r="E131" s="1087"/>
      <c r="F131" s="1087"/>
      <c r="G131" s="1087"/>
      <c r="H131" s="1087"/>
      <c r="I131" s="1087"/>
      <c r="J131" s="1087"/>
      <c r="K131" s="1087"/>
      <c r="L131" s="1087"/>
      <c r="M131" s="1087"/>
      <c r="N131" s="1087"/>
      <c r="O131" s="1087"/>
      <c r="P131" s="1087"/>
      <c r="Q131" s="1087"/>
      <c r="R131" s="1087"/>
      <c r="S131" s="1087"/>
      <c r="T131" s="1087"/>
      <c r="U131" s="1088"/>
      <c r="V131" s="291"/>
      <c r="W131" s="1034"/>
      <c r="X131" s="1034"/>
      <c r="Y131" s="1034"/>
      <c r="Z131" s="1034"/>
      <c r="AA131" s="1034"/>
      <c r="AB131" s="1034"/>
      <c r="AC131" s="1034"/>
      <c r="AD131" s="1034"/>
      <c r="AE131" s="1034"/>
      <c r="AF131" s="1034"/>
      <c r="AG131" s="1034"/>
      <c r="AH131" s="1034"/>
      <c r="AI131" s="1034"/>
      <c r="AJ131" s="292"/>
      <c r="AK131" s="138"/>
    </row>
    <row r="132" spans="1:38" ht="30" customHeight="1">
      <c r="A132" s="141"/>
      <c r="B132" s="220"/>
      <c r="C132" s="220"/>
      <c r="D132" s="220"/>
      <c r="E132" s="220"/>
      <c r="F132" s="220"/>
      <c r="G132" s="220"/>
      <c r="H132" s="220"/>
      <c r="I132" s="220"/>
      <c r="J132" s="220"/>
      <c r="K132" s="220"/>
      <c r="L132" s="220"/>
      <c r="M132" s="220"/>
      <c r="N132" s="220"/>
      <c r="O132" s="24"/>
      <c r="P132" s="223"/>
      <c r="Q132" s="24"/>
      <c r="R132" s="24"/>
      <c r="S132" s="24"/>
      <c r="T132" s="23"/>
      <c r="U132" s="23"/>
      <c r="V132" s="291"/>
      <c r="W132" s="292"/>
      <c r="X132" s="292"/>
      <c r="Y132" s="292"/>
      <c r="Z132" s="292"/>
      <c r="AA132" s="292"/>
      <c r="AB132" s="292"/>
      <c r="AC132" s="292"/>
      <c r="AD132" s="292"/>
      <c r="AE132" s="292"/>
      <c r="AF132" s="292"/>
      <c r="AG132" s="292"/>
      <c r="AH132" s="292"/>
      <c r="AI132" s="292"/>
      <c r="AJ132" s="292"/>
      <c r="AK132" s="138"/>
    </row>
    <row r="133" spans="1:38" ht="30" customHeight="1">
      <c r="A133" s="141"/>
      <c r="B133" s="220" t="s">
        <v>148</v>
      </c>
      <c r="C133" s="220"/>
      <c r="D133" s="220"/>
      <c r="E133" s="220"/>
      <c r="F133" s="220"/>
      <c r="G133" s="220"/>
      <c r="H133" s="220"/>
      <c r="I133" s="220"/>
      <c r="J133" s="220"/>
      <c r="K133" s="220"/>
      <c r="L133" s="220"/>
      <c r="M133" s="220"/>
      <c r="N133" s="220"/>
      <c r="O133" s="24"/>
      <c r="P133" s="223"/>
      <c r="Q133" s="24"/>
      <c r="R133" s="24"/>
      <c r="S133" s="24"/>
      <c r="T133" s="23"/>
      <c r="U133" s="23"/>
      <c r="V133" s="291"/>
      <c r="W133" s="292"/>
      <c r="X133" s="292"/>
      <c r="Y133" s="292"/>
      <c r="Z133" s="292"/>
      <c r="AA133" s="292"/>
      <c r="AB133" s="292"/>
      <c r="AC133" s="292"/>
      <c r="AD133" s="292"/>
      <c r="AE133" s="292"/>
      <c r="AF133" s="292"/>
      <c r="AG133" s="292"/>
      <c r="AH133" s="292"/>
      <c r="AI133" s="292"/>
      <c r="AJ133" s="292"/>
      <c r="AK133" s="138"/>
    </row>
    <row r="134" spans="1:38" ht="25" customHeight="1">
      <c r="A134" s="141"/>
      <c r="B134" s="1080"/>
      <c r="C134" s="1081"/>
      <c r="D134" s="1081"/>
      <c r="E134" s="1081"/>
      <c r="F134" s="1081"/>
      <c r="G134" s="1081"/>
      <c r="H134" s="1081"/>
      <c r="I134" s="1081"/>
      <c r="J134" s="1081"/>
      <c r="K134" s="1081"/>
      <c r="L134" s="1081"/>
      <c r="M134" s="1081"/>
      <c r="N134" s="1081"/>
      <c r="O134" s="1081"/>
      <c r="P134" s="1081"/>
      <c r="Q134" s="1081"/>
      <c r="R134" s="1081"/>
      <c r="S134" s="1081"/>
      <c r="T134" s="1081"/>
      <c r="U134" s="1082"/>
      <c r="V134" s="295"/>
      <c r="W134" s="1034" t="s">
        <v>473</v>
      </c>
      <c r="X134" s="1034"/>
      <c r="Y134" s="1034"/>
      <c r="Z134" s="1034"/>
      <c r="AA134" s="1034"/>
      <c r="AB134" s="1034"/>
      <c r="AC134" s="1034"/>
      <c r="AD134" s="1034"/>
      <c r="AE134" s="1034"/>
      <c r="AF134" s="1034"/>
      <c r="AG134" s="1034"/>
      <c r="AH134" s="1034"/>
      <c r="AI134" s="1034"/>
      <c r="AJ134" s="292"/>
      <c r="AK134" s="138"/>
    </row>
    <row r="135" spans="1:38" ht="25" customHeight="1">
      <c r="A135" s="141"/>
      <c r="B135" s="1083"/>
      <c r="C135" s="1084"/>
      <c r="D135" s="1084"/>
      <c r="E135" s="1084"/>
      <c r="F135" s="1084"/>
      <c r="G135" s="1084"/>
      <c r="H135" s="1084"/>
      <c r="I135" s="1084"/>
      <c r="J135" s="1084"/>
      <c r="K135" s="1084"/>
      <c r="L135" s="1084"/>
      <c r="M135" s="1084"/>
      <c r="N135" s="1084"/>
      <c r="O135" s="1084"/>
      <c r="P135" s="1084"/>
      <c r="Q135" s="1084"/>
      <c r="R135" s="1084"/>
      <c r="S135" s="1084"/>
      <c r="T135" s="1084"/>
      <c r="U135" s="1085"/>
      <c r="V135" s="295"/>
      <c r="W135" s="1034"/>
      <c r="X135" s="1034"/>
      <c r="Y135" s="1034"/>
      <c r="Z135" s="1034"/>
      <c r="AA135" s="1034"/>
      <c r="AB135" s="1034"/>
      <c r="AC135" s="1034"/>
      <c r="AD135" s="1034"/>
      <c r="AE135" s="1034"/>
      <c r="AF135" s="1034"/>
      <c r="AG135" s="1034"/>
      <c r="AH135" s="1034"/>
      <c r="AI135" s="1034"/>
      <c r="AJ135" s="292"/>
      <c r="AK135" s="138"/>
    </row>
    <row r="136" spans="1:38" ht="25" customHeight="1">
      <c r="A136" s="141"/>
      <c r="B136" s="1086"/>
      <c r="C136" s="1087"/>
      <c r="D136" s="1087"/>
      <c r="E136" s="1087"/>
      <c r="F136" s="1087"/>
      <c r="G136" s="1087"/>
      <c r="H136" s="1087"/>
      <c r="I136" s="1087"/>
      <c r="J136" s="1087"/>
      <c r="K136" s="1087"/>
      <c r="L136" s="1087"/>
      <c r="M136" s="1087"/>
      <c r="N136" s="1087"/>
      <c r="O136" s="1087"/>
      <c r="P136" s="1087"/>
      <c r="Q136" s="1087"/>
      <c r="R136" s="1087"/>
      <c r="S136" s="1087"/>
      <c r="T136" s="1087"/>
      <c r="U136" s="1088"/>
      <c r="V136" s="291"/>
      <c r="W136" s="1034"/>
      <c r="X136" s="1034"/>
      <c r="Y136" s="1034"/>
      <c r="Z136" s="1034"/>
      <c r="AA136" s="1034"/>
      <c r="AB136" s="1034"/>
      <c r="AC136" s="1034"/>
      <c r="AD136" s="1034"/>
      <c r="AE136" s="1034"/>
      <c r="AF136" s="1034"/>
      <c r="AG136" s="1034"/>
      <c r="AH136" s="1034"/>
      <c r="AI136" s="1034"/>
      <c r="AJ136" s="292"/>
      <c r="AK136" s="138"/>
    </row>
    <row r="137" spans="1:38" ht="14.25" customHeight="1">
      <c r="A137" s="141"/>
      <c r="B137" s="230"/>
      <c r="C137" s="230"/>
      <c r="D137" s="230"/>
      <c r="E137" s="230"/>
      <c r="F137" s="230"/>
      <c r="G137" s="230"/>
      <c r="H137" s="230"/>
      <c r="I137" s="230"/>
      <c r="J137" s="230"/>
      <c r="K137" s="230"/>
      <c r="L137" s="230"/>
      <c r="M137" s="230"/>
      <c r="N137" s="230"/>
      <c r="O137" s="190"/>
      <c r="P137" s="233"/>
      <c r="Q137" s="190"/>
      <c r="R137" s="190"/>
      <c r="S137" s="190"/>
      <c r="T137" s="191"/>
      <c r="U137" s="191"/>
      <c r="V137" s="141"/>
      <c r="W137" s="141"/>
      <c r="X137" s="141"/>
      <c r="Y137" s="141"/>
      <c r="Z137" s="141"/>
      <c r="AA137" s="141"/>
      <c r="AB137" s="141"/>
      <c r="AC137" s="141"/>
      <c r="AD137" s="141"/>
      <c r="AE137" s="141"/>
      <c r="AF137" s="141"/>
      <c r="AG137" s="141"/>
      <c r="AH137" s="141"/>
      <c r="AI137" s="141"/>
      <c r="AJ137" s="141"/>
      <c r="AK137" s="141"/>
    </row>
    <row r="138" spans="1:38" ht="14.25" customHeight="1">
      <c r="A138" s="141"/>
      <c r="B138" s="230"/>
      <c r="C138" s="230"/>
      <c r="D138" s="230"/>
      <c r="E138" s="230"/>
      <c r="F138" s="230"/>
      <c r="G138" s="230"/>
      <c r="H138" s="230"/>
      <c r="I138" s="230"/>
      <c r="J138" s="230"/>
      <c r="K138" s="230"/>
      <c r="L138" s="230"/>
      <c r="M138" s="230"/>
      <c r="N138" s="230"/>
      <c r="O138" s="190"/>
      <c r="P138" s="233"/>
      <c r="Q138" s="190"/>
      <c r="R138" s="190"/>
      <c r="S138" s="190"/>
      <c r="T138" s="191"/>
      <c r="U138" s="191"/>
      <c r="V138" s="141"/>
      <c r="W138" s="141"/>
      <c r="X138" s="141"/>
      <c r="Y138" s="141"/>
      <c r="Z138" s="141"/>
      <c r="AA138" s="141"/>
      <c r="AB138" s="141"/>
      <c r="AC138" s="141"/>
      <c r="AD138" s="141"/>
      <c r="AE138" s="141"/>
      <c r="AF138" s="141"/>
      <c r="AG138" s="141"/>
      <c r="AH138" s="141"/>
      <c r="AI138" s="141"/>
      <c r="AJ138" s="141"/>
      <c r="AK138" s="141"/>
    </row>
    <row r="139" spans="1:38" ht="14.25" customHeight="1">
      <c r="A139" s="141"/>
      <c r="B139" s="230"/>
      <c r="C139" s="230"/>
      <c r="D139" s="230"/>
      <c r="E139" s="230"/>
      <c r="F139" s="230"/>
      <c r="G139" s="230"/>
      <c r="H139" s="230"/>
      <c r="I139" s="230"/>
      <c r="J139" s="230"/>
      <c r="K139" s="230"/>
      <c r="L139" s="230"/>
      <c r="M139" s="230"/>
      <c r="N139" s="230"/>
      <c r="O139" s="191"/>
      <c r="P139" s="191"/>
      <c r="Q139" s="191"/>
      <c r="R139" s="191"/>
      <c r="S139" s="191"/>
      <c r="T139" s="191"/>
      <c r="U139" s="191"/>
      <c r="V139" s="141"/>
      <c r="W139" s="141"/>
      <c r="X139" s="141"/>
      <c r="Y139" s="141"/>
      <c r="Z139" s="141"/>
      <c r="AA139" s="141"/>
      <c r="AB139" s="141"/>
      <c r="AC139" s="141"/>
      <c r="AD139" s="141"/>
      <c r="AE139" s="141"/>
      <c r="AF139" s="141"/>
      <c r="AG139" s="141"/>
      <c r="AH139" s="141"/>
      <c r="AI139" s="141"/>
      <c r="AJ139" s="141"/>
      <c r="AK139" s="141"/>
    </row>
    <row r="140" spans="1:38" ht="14.25" customHeight="1">
      <c r="A140" s="141"/>
      <c r="B140" s="230"/>
      <c r="C140" s="230"/>
      <c r="D140" s="230"/>
      <c r="E140" s="230"/>
      <c r="F140" s="230"/>
      <c r="G140" s="230"/>
      <c r="H140" s="230"/>
      <c r="I140" s="230"/>
      <c r="J140" s="230"/>
      <c r="K140" s="230"/>
      <c r="L140" s="230"/>
      <c r="M140" s="230"/>
      <c r="N140" s="230"/>
      <c r="O140" s="191"/>
      <c r="P140" s="191"/>
      <c r="Q140" s="191"/>
      <c r="R140" s="191"/>
      <c r="S140" s="191"/>
      <c r="T140" s="191"/>
      <c r="U140" s="191"/>
      <c r="V140" s="141"/>
      <c r="W140" s="141"/>
      <c r="X140" s="141"/>
      <c r="Y140" s="141"/>
      <c r="Z140" s="141"/>
      <c r="AA140" s="141"/>
      <c r="AB140" s="141"/>
      <c r="AC140" s="141"/>
      <c r="AD140" s="141"/>
      <c r="AE140" s="141"/>
      <c r="AF140" s="141"/>
      <c r="AG140" s="141"/>
      <c r="AH140" s="141"/>
      <c r="AI140" s="141"/>
      <c r="AJ140" s="141"/>
      <c r="AK140" s="141"/>
    </row>
    <row r="141" spans="1:38" ht="14.25" customHeight="1">
      <c r="A141" s="141"/>
      <c r="B141" s="230" t="s">
        <v>245</v>
      </c>
      <c r="C141" s="230"/>
      <c r="D141" s="230"/>
      <c r="E141" s="230"/>
      <c r="F141" s="230"/>
      <c r="G141" s="230"/>
      <c r="H141" s="230"/>
      <c r="I141" s="230"/>
      <c r="J141" s="230"/>
      <c r="K141" s="230"/>
      <c r="L141" s="230"/>
      <c r="M141" s="230"/>
      <c r="N141" s="230"/>
      <c r="O141" s="191"/>
      <c r="P141" s="191"/>
      <c r="Q141" s="191"/>
      <c r="R141" s="191"/>
      <c r="S141" s="191"/>
      <c r="T141" s="191"/>
      <c r="U141" s="191"/>
      <c r="V141" s="141"/>
      <c r="W141" s="141"/>
      <c r="X141" s="141"/>
      <c r="Y141" s="141"/>
      <c r="Z141" s="141"/>
      <c r="AA141" s="141"/>
      <c r="AB141" s="141"/>
      <c r="AC141" s="141"/>
      <c r="AD141" s="141"/>
      <c r="AE141" s="141"/>
      <c r="AF141" s="141"/>
      <c r="AG141" s="141"/>
      <c r="AH141" s="141"/>
      <c r="AI141" s="141"/>
      <c r="AJ141" s="141"/>
      <c r="AK141" s="141"/>
    </row>
    <row r="142" spans="1:38" ht="14.25" customHeight="1">
      <c r="A142" s="141"/>
      <c r="B142" s="230" t="s">
        <v>246</v>
      </c>
      <c r="C142" s="230"/>
      <c r="D142" s="230"/>
      <c r="E142" s="230"/>
      <c r="F142" s="230"/>
      <c r="G142" s="230"/>
      <c r="H142" s="230"/>
      <c r="I142" s="230"/>
      <c r="J142" s="230"/>
      <c r="K142" s="230"/>
      <c r="L142" s="230"/>
      <c r="M142" s="230"/>
      <c r="N142" s="230"/>
      <c r="O142" s="191"/>
      <c r="P142" s="191"/>
      <c r="Q142" s="191"/>
      <c r="R142" s="191"/>
      <c r="S142" s="191"/>
      <c r="T142" s="191"/>
      <c r="U142" s="191"/>
      <c r="V142" s="141"/>
      <c r="W142" s="141"/>
      <c r="X142" s="141"/>
      <c r="Y142" s="141"/>
      <c r="Z142" s="141"/>
      <c r="AA142" s="141"/>
      <c r="AB142" s="141"/>
      <c r="AC142" s="141"/>
      <c r="AD142" s="141"/>
      <c r="AE142" s="141"/>
      <c r="AF142" s="141"/>
      <c r="AG142" s="141"/>
      <c r="AH142" s="141"/>
      <c r="AI142" s="141"/>
      <c r="AJ142" s="141"/>
      <c r="AK142" s="141"/>
    </row>
    <row r="143" spans="1:38" ht="14.25" customHeight="1">
      <c r="A143" s="223"/>
      <c r="B143" s="220"/>
      <c r="C143" s="220"/>
      <c r="D143" s="220"/>
      <c r="E143" s="220"/>
      <c r="F143" s="220"/>
      <c r="G143" s="220"/>
      <c r="H143" s="220"/>
      <c r="I143" s="220"/>
      <c r="J143" s="220"/>
      <c r="K143" s="220"/>
      <c r="L143" s="220"/>
      <c r="M143" s="220"/>
      <c r="N143" s="220"/>
      <c r="O143" s="23"/>
      <c r="P143" s="23"/>
      <c r="Q143" s="23"/>
      <c r="R143" s="23"/>
      <c r="S143" s="23"/>
      <c r="T143" s="23"/>
      <c r="U143" s="23"/>
      <c r="V143" s="223"/>
      <c r="W143" s="223"/>
      <c r="X143" s="223"/>
      <c r="Y143" s="223"/>
      <c r="Z143" s="223"/>
      <c r="AA143" s="223"/>
      <c r="AB143" s="223"/>
      <c r="AC143" s="223"/>
      <c r="AD143" s="223"/>
      <c r="AE143" s="223"/>
      <c r="AF143" s="223"/>
      <c r="AG143" s="223"/>
      <c r="AH143" s="223"/>
      <c r="AI143" s="223"/>
      <c r="AJ143" s="223"/>
      <c r="AK143" s="223"/>
      <c r="AL143" s="223"/>
    </row>
    <row r="144" spans="1:38" ht="14.25" customHeight="1">
      <c r="A144" s="223"/>
      <c r="B144" s="220"/>
      <c r="C144" s="220"/>
      <c r="D144" s="220"/>
      <c r="E144" s="220"/>
      <c r="F144" s="220"/>
      <c r="G144" s="220"/>
      <c r="H144" s="220"/>
      <c r="I144" s="220"/>
      <c r="J144" s="220"/>
      <c r="K144" s="220"/>
      <c r="L144" s="220"/>
      <c r="M144" s="220"/>
      <c r="N144" s="220"/>
      <c r="O144" s="23"/>
      <c r="P144" s="23"/>
      <c r="Q144" s="23"/>
      <c r="R144" s="23"/>
      <c r="S144" s="23"/>
      <c r="T144" s="23"/>
      <c r="U144" s="23"/>
      <c r="V144" s="223"/>
      <c r="W144" s="223"/>
      <c r="X144" s="223"/>
      <c r="Y144" s="223"/>
      <c r="Z144" s="223"/>
      <c r="AA144" s="223"/>
      <c r="AB144" s="223"/>
      <c r="AC144" s="223"/>
      <c r="AD144" s="223"/>
      <c r="AE144" s="223"/>
      <c r="AF144" s="223"/>
      <c r="AG144" s="223"/>
      <c r="AH144" s="223"/>
      <c r="AI144" s="223"/>
      <c r="AJ144" s="223"/>
      <c r="AK144" s="223"/>
      <c r="AL144" s="223"/>
    </row>
    <row r="145" spans="1:38" ht="14.25" customHeight="1">
      <c r="A145" s="223"/>
      <c r="B145" s="220"/>
      <c r="C145" s="220"/>
      <c r="D145" s="220"/>
      <c r="E145" s="220"/>
      <c r="F145" s="220"/>
      <c r="G145" s="220"/>
      <c r="H145" s="220"/>
      <c r="I145" s="220"/>
      <c r="J145" s="220"/>
      <c r="K145" s="220"/>
      <c r="L145" s="220"/>
      <c r="M145" s="220"/>
      <c r="N145" s="220"/>
      <c r="O145" s="439"/>
      <c r="P145" s="439"/>
      <c r="Q145" s="439"/>
      <c r="R145" s="439"/>
      <c r="S145" s="439"/>
      <c r="T145" s="439"/>
      <c r="U145" s="439"/>
      <c r="V145" s="223"/>
      <c r="W145" s="223"/>
      <c r="X145" s="223"/>
      <c r="Y145" s="223"/>
      <c r="Z145" s="223"/>
      <c r="AA145" s="223"/>
      <c r="AB145" s="223"/>
      <c r="AC145" s="223"/>
      <c r="AD145" s="223"/>
      <c r="AE145" s="223"/>
      <c r="AF145" s="223"/>
      <c r="AG145" s="223"/>
      <c r="AH145" s="223"/>
      <c r="AI145" s="223"/>
      <c r="AJ145" s="223"/>
      <c r="AK145" s="223"/>
      <c r="AL145" s="223"/>
    </row>
    <row r="146" spans="1:38" ht="14.25" customHeight="1">
      <c r="A146" s="223"/>
      <c r="B146" s="220"/>
      <c r="C146" s="220"/>
      <c r="D146" s="220"/>
      <c r="E146" s="220"/>
      <c r="F146" s="220"/>
      <c r="G146" s="220"/>
      <c r="H146" s="220"/>
      <c r="I146" s="220"/>
      <c r="J146" s="220"/>
      <c r="K146" s="220"/>
      <c r="L146" s="220"/>
      <c r="M146" s="220"/>
      <c r="N146" s="220"/>
      <c r="O146" s="439"/>
      <c r="P146" s="439"/>
      <c r="Q146" s="439"/>
      <c r="R146" s="439"/>
      <c r="S146" s="439"/>
      <c r="T146" s="439"/>
      <c r="U146" s="439"/>
      <c r="V146" s="223"/>
      <c r="W146" s="223"/>
      <c r="X146" s="223"/>
      <c r="Y146" s="223"/>
      <c r="Z146" s="223"/>
      <c r="AA146" s="223"/>
      <c r="AB146" s="223"/>
      <c r="AC146" s="223"/>
      <c r="AD146" s="223"/>
      <c r="AE146" s="223"/>
      <c r="AF146" s="223"/>
      <c r="AG146" s="223"/>
      <c r="AH146" s="223"/>
      <c r="AI146" s="223"/>
      <c r="AJ146" s="223"/>
      <c r="AK146" s="223"/>
      <c r="AL146" s="223"/>
    </row>
    <row r="147" spans="1:38" ht="14.25" customHeight="1">
      <c r="A147" s="223"/>
      <c r="B147" s="220"/>
      <c r="C147" s="220"/>
      <c r="D147" s="220"/>
      <c r="E147" s="220"/>
      <c r="F147" s="220"/>
      <c r="G147" s="220"/>
      <c r="H147" s="220"/>
      <c r="I147" s="220"/>
      <c r="J147" s="220"/>
      <c r="K147" s="220"/>
      <c r="L147" s="220"/>
      <c r="M147" s="220"/>
      <c r="N147" s="220"/>
      <c r="O147" s="439"/>
      <c r="P147" s="439"/>
      <c r="Q147" s="439"/>
      <c r="R147" s="439"/>
      <c r="S147" s="439"/>
      <c r="T147" s="439"/>
      <c r="U147" s="439"/>
      <c r="V147" s="223"/>
      <c r="W147" s="223"/>
      <c r="X147" s="223"/>
      <c r="Y147" s="223"/>
      <c r="Z147" s="223"/>
      <c r="AA147" s="223"/>
      <c r="AB147" s="223"/>
      <c r="AC147" s="223"/>
      <c r="AD147" s="223"/>
      <c r="AE147" s="223"/>
      <c r="AF147" s="223"/>
      <c r="AG147" s="223"/>
      <c r="AH147" s="223"/>
      <c r="AI147" s="223"/>
      <c r="AJ147" s="223"/>
      <c r="AK147" s="223"/>
      <c r="AL147" s="223"/>
    </row>
    <row r="148" spans="1:38" ht="14.25" customHeight="1">
      <c r="A148" s="223"/>
      <c r="B148" s="220"/>
      <c r="C148" s="220"/>
      <c r="D148" s="220"/>
      <c r="E148" s="220"/>
      <c r="F148" s="220"/>
      <c r="G148" s="220"/>
      <c r="H148" s="220"/>
      <c r="I148" s="220"/>
      <c r="J148" s="220"/>
      <c r="K148" s="220"/>
      <c r="L148" s="220"/>
      <c r="M148" s="220"/>
      <c r="N148" s="220"/>
      <c r="O148" s="439"/>
      <c r="P148" s="439"/>
      <c r="Q148" s="439"/>
      <c r="R148" s="439"/>
      <c r="S148" s="439"/>
      <c r="T148" s="439"/>
      <c r="U148" s="439"/>
      <c r="V148" s="223"/>
      <c r="W148" s="223"/>
      <c r="X148" s="223"/>
      <c r="Y148" s="223"/>
      <c r="Z148" s="223"/>
      <c r="AA148" s="223"/>
      <c r="AB148" s="223"/>
      <c r="AC148" s="223"/>
      <c r="AD148" s="223"/>
      <c r="AE148" s="223"/>
      <c r="AF148" s="223"/>
      <c r="AG148" s="223"/>
      <c r="AH148" s="223"/>
      <c r="AI148" s="223"/>
      <c r="AJ148" s="223"/>
      <c r="AK148" s="223"/>
      <c r="AL148" s="223"/>
    </row>
    <row r="149" spans="1:38" ht="14.25" customHeight="1">
      <c r="A149" s="223"/>
      <c r="B149" s="220"/>
      <c r="C149" s="220"/>
      <c r="D149" s="220"/>
      <c r="E149" s="220"/>
      <c r="F149" s="220"/>
      <c r="G149" s="220"/>
      <c r="H149" s="220"/>
      <c r="I149" s="220"/>
      <c r="J149" s="220"/>
      <c r="K149" s="220"/>
      <c r="L149" s="220"/>
      <c r="M149" s="220"/>
      <c r="N149" s="220"/>
      <c r="O149" s="23"/>
      <c r="P149" s="23"/>
      <c r="Q149" s="23"/>
      <c r="R149" s="23"/>
      <c r="S149" s="23"/>
      <c r="T149" s="23"/>
      <c r="U149" s="23"/>
      <c r="V149" s="223"/>
      <c r="W149" s="223"/>
      <c r="X149" s="223"/>
      <c r="Y149" s="223"/>
      <c r="Z149" s="223"/>
      <c r="AA149" s="223"/>
      <c r="AB149" s="223"/>
      <c r="AC149" s="223"/>
      <c r="AD149" s="223"/>
      <c r="AE149" s="223"/>
      <c r="AF149" s="223"/>
      <c r="AG149" s="223"/>
      <c r="AH149" s="223"/>
      <c r="AI149" s="223"/>
      <c r="AJ149" s="223"/>
      <c r="AK149" s="223"/>
      <c r="AL149" s="223"/>
    </row>
    <row r="150" spans="1:38" ht="14.25" customHeight="1">
      <c r="A150" s="223"/>
      <c r="B150" s="220"/>
      <c r="C150" s="220"/>
      <c r="D150" s="220"/>
      <c r="E150" s="220"/>
      <c r="F150" s="220"/>
      <c r="G150" s="220"/>
      <c r="H150" s="220"/>
      <c r="I150" s="220"/>
      <c r="J150" s="220"/>
      <c r="K150" s="220"/>
      <c r="L150" s="220"/>
      <c r="M150" s="220"/>
      <c r="N150" s="220"/>
      <c r="O150" s="23"/>
      <c r="P150" s="23"/>
      <c r="Q150" s="23"/>
      <c r="R150" s="23"/>
      <c r="S150" s="23"/>
      <c r="T150" s="23"/>
      <c r="U150" s="23"/>
      <c r="V150" s="223"/>
      <c r="W150" s="223"/>
      <c r="X150" s="223"/>
      <c r="Y150" s="223"/>
      <c r="Z150" s="223"/>
      <c r="AA150" s="223"/>
      <c r="AB150" s="223"/>
      <c r="AC150" s="223"/>
      <c r="AD150" s="223"/>
      <c r="AE150" s="223"/>
      <c r="AF150" s="223"/>
      <c r="AG150" s="223"/>
      <c r="AH150" s="223"/>
      <c r="AI150" s="223"/>
      <c r="AJ150" s="223"/>
      <c r="AK150" s="223"/>
      <c r="AL150" s="223"/>
    </row>
    <row r="151" spans="1:38" ht="14.25" customHeight="1">
      <c r="A151" s="223"/>
      <c r="B151" s="220"/>
      <c r="C151" s="220"/>
      <c r="D151" s="220"/>
      <c r="E151" s="220"/>
      <c r="F151" s="220"/>
      <c r="G151" s="220"/>
      <c r="H151" s="220"/>
      <c r="I151" s="220"/>
      <c r="J151" s="220"/>
      <c r="K151" s="220"/>
      <c r="L151" s="220"/>
      <c r="M151" s="220"/>
      <c r="N151" s="220"/>
      <c r="O151" s="23"/>
      <c r="P151" s="23"/>
      <c r="Q151" s="23"/>
      <c r="R151" s="23"/>
      <c r="S151" s="23"/>
      <c r="T151" s="23"/>
      <c r="U151" s="23"/>
      <c r="V151" s="223"/>
      <c r="W151" s="223"/>
      <c r="X151" s="223"/>
      <c r="Y151" s="223"/>
      <c r="Z151" s="223"/>
      <c r="AA151" s="223"/>
      <c r="AB151" s="223"/>
      <c r="AC151" s="223"/>
      <c r="AD151" s="223"/>
      <c r="AE151" s="223"/>
      <c r="AF151" s="223"/>
      <c r="AG151" s="223"/>
      <c r="AH151" s="223"/>
      <c r="AI151" s="223"/>
      <c r="AJ151" s="223"/>
      <c r="AK151" s="223"/>
      <c r="AL151" s="223"/>
    </row>
    <row r="152" spans="1:38" ht="14.25" customHeight="1">
      <c r="A152" s="223"/>
      <c r="B152" s="220"/>
      <c r="C152" s="220"/>
      <c r="D152" s="220"/>
      <c r="E152" s="220"/>
      <c r="F152" s="220"/>
      <c r="G152" s="220"/>
      <c r="H152" s="220"/>
      <c r="I152" s="220"/>
      <c r="J152" s="220"/>
      <c r="K152" s="220"/>
      <c r="L152" s="220"/>
      <c r="M152" s="220"/>
      <c r="N152" s="220"/>
      <c r="O152" s="23"/>
      <c r="P152" s="23"/>
      <c r="Q152" s="23"/>
      <c r="R152" s="23"/>
      <c r="S152" s="23"/>
      <c r="T152" s="23"/>
      <c r="U152" s="23"/>
      <c r="V152" s="223"/>
      <c r="W152" s="223"/>
      <c r="X152" s="223"/>
      <c r="Y152" s="223"/>
      <c r="Z152" s="223"/>
      <c r="AA152" s="223"/>
      <c r="AB152" s="223"/>
      <c r="AC152" s="223"/>
      <c r="AD152" s="223"/>
      <c r="AE152" s="223"/>
      <c r="AF152" s="223"/>
      <c r="AG152" s="223"/>
      <c r="AH152" s="223"/>
      <c r="AI152" s="223"/>
      <c r="AJ152" s="223"/>
      <c r="AK152" s="223"/>
      <c r="AL152" s="223"/>
    </row>
    <row r="153" spans="1:38" ht="14.25" customHeight="1">
      <c r="A153" s="223"/>
      <c r="B153" s="220"/>
      <c r="C153" s="220"/>
      <c r="D153" s="220"/>
      <c r="E153" s="220"/>
      <c r="F153" s="220"/>
      <c r="G153" s="220"/>
      <c r="H153" s="220"/>
      <c r="I153" s="220"/>
      <c r="J153" s="220"/>
      <c r="K153" s="220"/>
      <c r="L153" s="220"/>
      <c r="M153" s="220"/>
      <c r="N153" s="220"/>
      <c r="O153" s="23"/>
      <c r="P153" s="23"/>
      <c r="Q153" s="23"/>
      <c r="R153" s="23"/>
      <c r="S153" s="23"/>
      <c r="T153" s="23"/>
      <c r="U153" s="23"/>
      <c r="V153" s="223"/>
      <c r="W153" s="223"/>
      <c r="X153" s="223"/>
      <c r="Y153" s="223"/>
      <c r="Z153" s="223"/>
      <c r="AA153" s="223"/>
      <c r="AB153" s="223"/>
      <c r="AC153" s="223"/>
      <c r="AD153" s="223"/>
      <c r="AE153" s="223"/>
      <c r="AF153" s="223"/>
      <c r="AG153" s="223"/>
      <c r="AH153" s="223"/>
      <c r="AI153" s="223"/>
      <c r="AJ153" s="223"/>
      <c r="AK153" s="223"/>
      <c r="AL153" s="223"/>
    </row>
    <row r="154" spans="1:38" ht="14.25" customHeight="1">
      <c r="A154" s="223"/>
      <c r="B154" s="220"/>
      <c r="C154" s="220"/>
      <c r="D154" s="220"/>
      <c r="E154" s="220"/>
      <c r="F154" s="220"/>
      <c r="G154" s="220"/>
      <c r="H154" s="220"/>
      <c r="I154" s="220"/>
      <c r="J154" s="220"/>
      <c r="K154" s="220"/>
      <c r="L154" s="220"/>
      <c r="M154" s="220"/>
      <c r="N154" s="220"/>
      <c r="O154" s="23"/>
      <c r="P154" s="23"/>
      <c r="Q154" s="23"/>
      <c r="R154" s="23"/>
      <c r="S154" s="23"/>
      <c r="T154" s="23"/>
      <c r="U154" s="23"/>
      <c r="V154" s="223"/>
      <c r="W154" s="223"/>
      <c r="X154" s="223"/>
      <c r="Y154" s="223"/>
      <c r="Z154" s="223"/>
      <c r="AA154" s="223"/>
      <c r="AB154" s="223"/>
      <c r="AC154" s="223"/>
      <c r="AD154" s="223"/>
      <c r="AE154" s="223"/>
      <c r="AF154" s="223"/>
      <c r="AG154" s="223"/>
      <c r="AH154" s="223"/>
      <c r="AI154" s="223"/>
      <c r="AJ154" s="223"/>
      <c r="AK154" s="223"/>
      <c r="AL154" s="223"/>
    </row>
    <row r="155" spans="1:38" ht="14.25" customHeight="1">
      <c r="A155" s="223"/>
      <c r="B155" s="220"/>
      <c r="C155" s="220"/>
      <c r="D155" s="220"/>
      <c r="E155" s="220"/>
      <c r="F155" s="220"/>
      <c r="G155" s="220"/>
      <c r="H155" s="220"/>
      <c r="I155" s="220"/>
      <c r="J155" s="220"/>
      <c r="K155" s="220"/>
      <c r="L155" s="220"/>
      <c r="M155" s="220"/>
      <c r="N155" s="220"/>
      <c r="O155" s="23"/>
      <c r="P155" s="23"/>
      <c r="Q155" s="23"/>
      <c r="R155" s="23"/>
      <c r="S155" s="23"/>
      <c r="T155" s="23"/>
      <c r="U155" s="23"/>
      <c r="V155" s="223"/>
      <c r="W155" s="223"/>
      <c r="X155" s="223"/>
      <c r="Y155" s="223"/>
      <c r="Z155" s="223"/>
      <c r="AA155" s="223"/>
      <c r="AB155" s="223"/>
      <c r="AC155" s="223"/>
      <c r="AD155" s="223"/>
      <c r="AE155" s="223"/>
      <c r="AF155" s="223"/>
      <c r="AG155" s="223"/>
      <c r="AH155" s="223"/>
      <c r="AI155" s="223"/>
      <c r="AJ155" s="223"/>
      <c r="AK155" s="223"/>
      <c r="AL155" s="223"/>
    </row>
    <row r="156" spans="1:38" ht="14.25" customHeight="1">
      <c r="A156" s="223"/>
      <c r="B156" s="220"/>
      <c r="C156" s="220"/>
      <c r="D156" s="220"/>
      <c r="E156" s="220"/>
      <c r="F156" s="220"/>
      <c r="G156" s="220"/>
      <c r="H156" s="220"/>
      <c r="I156" s="220"/>
      <c r="J156" s="220"/>
      <c r="K156" s="220"/>
      <c r="L156" s="220"/>
      <c r="M156" s="220"/>
      <c r="N156" s="220"/>
      <c r="O156" s="23"/>
      <c r="P156" s="23"/>
      <c r="Q156" s="23"/>
      <c r="R156" s="23"/>
      <c r="S156" s="23"/>
      <c r="T156" s="23"/>
      <c r="U156" s="23"/>
      <c r="V156" s="223"/>
      <c r="W156" s="223"/>
      <c r="X156" s="223"/>
      <c r="Y156" s="223"/>
      <c r="Z156" s="223"/>
      <c r="AA156" s="223"/>
      <c r="AB156" s="223"/>
      <c r="AC156" s="223"/>
      <c r="AD156" s="223"/>
      <c r="AE156" s="223"/>
      <c r="AF156" s="223"/>
      <c r="AG156" s="223"/>
      <c r="AH156" s="223"/>
      <c r="AI156" s="223"/>
      <c r="AJ156" s="223"/>
      <c r="AK156" s="223"/>
      <c r="AL156" s="223"/>
    </row>
    <row r="157" spans="1:38" ht="14.25" customHeight="1">
      <c r="A157" s="223"/>
      <c r="B157" s="220"/>
      <c r="C157" s="220"/>
      <c r="D157" s="220"/>
      <c r="E157" s="220"/>
      <c r="F157" s="220"/>
      <c r="G157" s="220"/>
      <c r="H157" s="220"/>
      <c r="I157" s="220"/>
      <c r="J157" s="220"/>
      <c r="K157" s="220"/>
      <c r="L157" s="220"/>
      <c r="M157" s="220"/>
      <c r="N157" s="220"/>
      <c r="O157" s="23"/>
      <c r="P157" s="23"/>
      <c r="Q157" s="23"/>
      <c r="R157" s="23"/>
      <c r="S157" s="23"/>
      <c r="T157" s="23"/>
      <c r="U157" s="23"/>
      <c r="V157" s="223"/>
      <c r="W157" s="223"/>
      <c r="X157" s="223"/>
      <c r="Y157" s="223"/>
      <c r="Z157" s="223"/>
      <c r="AA157" s="223"/>
      <c r="AB157" s="223"/>
      <c r="AC157" s="223"/>
      <c r="AD157" s="223"/>
      <c r="AE157" s="223"/>
      <c r="AF157" s="223"/>
      <c r="AG157" s="223"/>
      <c r="AH157" s="223"/>
      <c r="AI157" s="223"/>
      <c r="AJ157" s="223"/>
      <c r="AK157" s="223"/>
      <c r="AL157" s="223"/>
    </row>
    <row r="158" spans="1:38" ht="14.25" customHeight="1">
      <c r="A158" s="223"/>
      <c r="B158" s="220"/>
      <c r="C158" s="220"/>
      <c r="D158" s="220"/>
      <c r="E158" s="220"/>
      <c r="F158" s="220"/>
      <c r="G158" s="220"/>
      <c r="H158" s="220"/>
      <c r="I158" s="220"/>
      <c r="J158" s="220"/>
      <c r="K158" s="220"/>
      <c r="L158" s="220"/>
      <c r="M158" s="220"/>
      <c r="N158" s="220"/>
      <c r="O158" s="23"/>
      <c r="P158" s="23"/>
      <c r="Q158" s="23"/>
      <c r="R158" s="23"/>
      <c r="S158" s="23"/>
      <c r="T158" s="23"/>
      <c r="U158" s="23"/>
      <c r="V158" s="223"/>
      <c r="W158" s="223"/>
      <c r="X158" s="223"/>
      <c r="Y158" s="223"/>
      <c r="Z158" s="223"/>
      <c r="AA158" s="223"/>
      <c r="AB158" s="223"/>
      <c r="AC158" s="223"/>
      <c r="AD158" s="223"/>
      <c r="AE158" s="223"/>
      <c r="AF158" s="223"/>
      <c r="AG158" s="223"/>
      <c r="AH158" s="223"/>
      <c r="AI158" s="223"/>
      <c r="AJ158" s="223"/>
      <c r="AK158" s="223"/>
      <c r="AL158" s="223"/>
    </row>
    <row r="159" spans="1:38" ht="14.25" customHeight="1">
      <c r="A159" s="223"/>
      <c r="B159" s="220"/>
      <c r="C159" s="220"/>
      <c r="D159" s="220"/>
      <c r="E159" s="220"/>
      <c r="F159" s="220"/>
      <c r="G159" s="220"/>
      <c r="H159" s="220"/>
      <c r="I159" s="220"/>
      <c r="J159" s="220"/>
      <c r="K159" s="220"/>
      <c r="L159" s="220"/>
      <c r="M159" s="220"/>
      <c r="N159" s="220"/>
      <c r="O159" s="23"/>
      <c r="P159" s="23"/>
      <c r="Q159" s="23"/>
      <c r="R159" s="23"/>
      <c r="S159" s="23"/>
      <c r="T159" s="23"/>
      <c r="U159" s="23"/>
      <c r="V159" s="223"/>
      <c r="W159" s="223"/>
      <c r="X159" s="223"/>
      <c r="Y159" s="223"/>
      <c r="Z159" s="223"/>
      <c r="AA159" s="223"/>
      <c r="AB159" s="223"/>
      <c r="AC159" s="223"/>
      <c r="AD159" s="223"/>
      <c r="AE159" s="223"/>
      <c r="AF159" s="223"/>
      <c r="AG159" s="223"/>
      <c r="AH159" s="223"/>
      <c r="AI159" s="223"/>
      <c r="AJ159" s="223"/>
      <c r="AK159" s="223"/>
      <c r="AL159" s="223"/>
    </row>
    <row r="160" spans="1:38" ht="14.25" customHeight="1">
      <c r="A160" s="223"/>
      <c r="B160" s="220"/>
      <c r="C160" s="220"/>
      <c r="D160" s="220"/>
      <c r="E160" s="220"/>
      <c r="F160" s="220"/>
      <c r="G160" s="220"/>
      <c r="H160" s="220"/>
      <c r="I160" s="220"/>
      <c r="J160" s="220"/>
      <c r="K160" s="220"/>
      <c r="L160" s="220"/>
      <c r="M160" s="220"/>
      <c r="N160" s="220"/>
      <c r="O160" s="23"/>
      <c r="P160" s="23"/>
      <c r="Q160" s="23"/>
      <c r="R160" s="23"/>
      <c r="S160" s="23"/>
      <c r="T160" s="23"/>
      <c r="U160" s="23"/>
      <c r="V160" s="223"/>
      <c r="W160" s="223"/>
      <c r="X160" s="223"/>
      <c r="Y160" s="223"/>
      <c r="Z160" s="223"/>
      <c r="AA160" s="223"/>
      <c r="AB160" s="223"/>
      <c r="AC160" s="223"/>
      <c r="AD160" s="223"/>
      <c r="AE160" s="223"/>
      <c r="AF160" s="223"/>
      <c r="AG160" s="223"/>
      <c r="AH160" s="223"/>
      <c r="AI160" s="223"/>
      <c r="AJ160" s="223"/>
      <c r="AK160" s="223"/>
      <c r="AL160" s="223"/>
    </row>
    <row r="161" spans="1:38" ht="14.25" customHeight="1">
      <c r="A161" s="223"/>
      <c r="B161" s="220"/>
      <c r="C161" s="220"/>
      <c r="D161" s="220"/>
      <c r="E161" s="220"/>
      <c r="F161" s="220"/>
      <c r="G161" s="220"/>
      <c r="H161" s="220"/>
      <c r="I161" s="220"/>
      <c r="J161" s="220"/>
      <c r="K161" s="220"/>
      <c r="L161" s="220"/>
      <c r="M161" s="220"/>
      <c r="N161" s="220"/>
      <c r="O161" s="23"/>
      <c r="P161" s="23"/>
      <c r="Q161" s="23"/>
      <c r="R161" s="23"/>
      <c r="S161" s="23"/>
      <c r="T161" s="23"/>
      <c r="U161" s="23"/>
      <c r="V161" s="223"/>
      <c r="W161" s="223"/>
      <c r="X161" s="223"/>
      <c r="Y161" s="223"/>
      <c r="Z161" s="223"/>
      <c r="AA161" s="223"/>
      <c r="AB161" s="223"/>
      <c r="AC161" s="223"/>
      <c r="AD161" s="223"/>
      <c r="AE161" s="223"/>
      <c r="AF161" s="223"/>
      <c r="AG161" s="223"/>
      <c r="AH161" s="223"/>
      <c r="AI161" s="223"/>
      <c r="AJ161" s="223"/>
      <c r="AK161" s="223"/>
      <c r="AL161" s="223"/>
    </row>
    <row r="162" spans="1:38" ht="14.25" customHeight="1">
      <c r="A162" s="223"/>
      <c r="B162" s="220"/>
      <c r="C162" s="220"/>
      <c r="D162" s="220"/>
      <c r="E162" s="220"/>
      <c r="F162" s="220"/>
      <c r="G162" s="220"/>
      <c r="H162" s="220"/>
      <c r="I162" s="220"/>
      <c r="J162" s="220"/>
      <c r="K162" s="220"/>
      <c r="L162" s="220"/>
      <c r="M162" s="220"/>
      <c r="N162" s="220"/>
      <c r="O162" s="23"/>
      <c r="P162" s="23"/>
      <c r="Q162" s="23"/>
      <c r="R162" s="23"/>
      <c r="S162" s="23"/>
      <c r="T162" s="23"/>
      <c r="U162" s="23"/>
      <c r="V162" s="223"/>
      <c r="W162" s="223"/>
      <c r="X162" s="223"/>
      <c r="Y162" s="223"/>
      <c r="Z162" s="223"/>
      <c r="AA162" s="223"/>
      <c r="AB162" s="223"/>
      <c r="AC162" s="223"/>
      <c r="AD162" s="223"/>
      <c r="AE162" s="223"/>
      <c r="AF162" s="223"/>
      <c r="AG162" s="223"/>
      <c r="AH162" s="223"/>
      <c r="AI162" s="223"/>
      <c r="AJ162" s="223"/>
      <c r="AK162" s="223"/>
      <c r="AL162" s="223"/>
    </row>
    <row r="163" spans="1:38" ht="14.25" customHeight="1">
      <c r="A163" s="223"/>
      <c r="B163" s="220"/>
      <c r="C163" s="220"/>
      <c r="D163" s="220"/>
      <c r="E163" s="220"/>
      <c r="F163" s="220"/>
      <c r="G163" s="220"/>
      <c r="H163" s="220"/>
      <c r="I163" s="220"/>
      <c r="J163" s="220"/>
      <c r="K163" s="220"/>
      <c r="L163" s="220"/>
      <c r="M163" s="220"/>
      <c r="N163" s="220"/>
      <c r="O163" s="23"/>
      <c r="P163" s="23"/>
      <c r="Q163" s="23"/>
      <c r="R163" s="23"/>
      <c r="S163" s="23"/>
      <c r="T163" s="23"/>
      <c r="U163" s="23"/>
      <c r="V163" s="223"/>
      <c r="W163" s="223"/>
      <c r="X163" s="223"/>
      <c r="Y163" s="223"/>
      <c r="Z163" s="223"/>
      <c r="AA163" s="223"/>
      <c r="AB163" s="223"/>
      <c r="AC163" s="223"/>
      <c r="AD163" s="223"/>
      <c r="AE163" s="223"/>
      <c r="AF163" s="223"/>
      <c r="AG163" s="223"/>
      <c r="AH163" s="223"/>
      <c r="AI163" s="223"/>
      <c r="AJ163" s="223"/>
      <c r="AK163" s="223"/>
      <c r="AL163" s="223"/>
    </row>
    <row r="164" spans="1:38" ht="14.25" customHeight="1">
      <c r="A164" s="223"/>
      <c r="B164" s="220"/>
      <c r="C164" s="220"/>
      <c r="D164" s="220"/>
      <c r="E164" s="220"/>
      <c r="F164" s="220"/>
      <c r="G164" s="220"/>
      <c r="H164" s="220"/>
      <c r="I164" s="220"/>
      <c r="J164" s="220"/>
      <c r="K164" s="220"/>
      <c r="L164" s="220"/>
      <c r="M164" s="220"/>
      <c r="N164" s="220"/>
      <c r="O164" s="23"/>
      <c r="P164" s="23"/>
      <c r="Q164" s="23"/>
      <c r="R164" s="23"/>
      <c r="S164" s="23"/>
      <c r="T164" s="23"/>
      <c r="U164" s="23"/>
      <c r="V164" s="223"/>
      <c r="W164" s="223"/>
      <c r="X164" s="223"/>
      <c r="Y164" s="223"/>
      <c r="Z164" s="223"/>
      <c r="AA164" s="223"/>
      <c r="AB164" s="223"/>
      <c r="AC164" s="223"/>
      <c r="AD164" s="223"/>
      <c r="AE164" s="223"/>
      <c r="AF164" s="223"/>
      <c r="AG164" s="223"/>
      <c r="AH164" s="223"/>
      <c r="AI164" s="223"/>
      <c r="AJ164" s="223"/>
      <c r="AK164" s="223"/>
      <c r="AL164" s="223"/>
    </row>
    <row r="165" spans="1:38" ht="14.25" customHeight="1">
      <c r="A165" s="223"/>
      <c r="B165" s="220"/>
      <c r="C165" s="220"/>
      <c r="D165" s="220"/>
      <c r="E165" s="220"/>
      <c r="F165" s="220"/>
      <c r="G165" s="220"/>
      <c r="H165" s="220"/>
      <c r="I165" s="220"/>
      <c r="J165" s="220"/>
      <c r="K165" s="220"/>
      <c r="L165" s="220"/>
      <c r="M165" s="220"/>
      <c r="N165" s="220"/>
      <c r="O165" s="23"/>
      <c r="P165" s="23"/>
      <c r="Q165" s="23"/>
      <c r="R165" s="23"/>
      <c r="S165" s="23"/>
      <c r="T165" s="23"/>
      <c r="U165" s="23"/>
      <c r="V165" s="223"/>
      <c r="W165" s="223"/>
      <c r="X165" s="223"/>
      <c r="Y165" s="223"/>
      <c r="Z165" s="223"/>
      <c r="AA165" s="223"/>
      <c r="AB165" s="223"/>
      <c r="AC165" s="223"/>
      <c r="AD165" s="223"/>
      <c r="AE165" s="223"/>
      <c r="AF165" s="223"/>
      <c r="AG165" s="223"/>
      <c r="AH165" s="223"/>
      <c r="AI165" s="223"/>
      <c r="AJ165" s="223"/>
      <c r="AK165" s="223"/>
      <c r="AL165" s="223"/>
    </row>
    <row r="166" spans="1:38" ht="14.25" customHeight="1">
      <c r="A166" s="223"/>
      <c r="B166" s="220"/>
      <c r="C166" s="220"/>
      <c r="D166" s="220"/>
      <c r="E166" s="220"/>
      <c r="F166" s="220"/>
      <c r="G166" s="220"/>
      <c r="H166" s="220"/>
      <c r="I166" s="220"/>
      <c r="J166" s="220"/>
      <c r="K166" s="220"/>
      <c r="L166" s="220"/>
      <c r="M166" s="220"/>
      <c r="N166" s="220"/>
      <c r="O166" s="23"/>
      <c r="P166" s="23"/>
      <c r="Q166" s="23"/>
      <c r="R166" s="23"/>
      <c r="S166" s="23"/>
      <c r="T166" s="23"/>
      <c r="U166" s="23"/>
      <c r="V166" s="223"/>
      <c r="W166" s="223"/>
      <c r="X166" s="223"/>
      <c r="Y166" s="223"/>
      <c r="Z166" s="223"/>
      <c r="AA166" s="223"/>
      <c r="AB166" s="223"/>
      <c r="AC166" s="223"/>
      <c r="AD166" s="223"/>
      <c r="AE166" s="223"/>
      <c r="AF166" s="223"/>
      <c r="AG166" s="223"/>
      <c r="AH166" s="223"/>
      <c r="AI166" s="223"/>
      <c r="AJ166" s="223"/>
      <c r="AK166" s="223"/>
      <c r="AL166" s="223"/>
    </row>
    <row r="167" spans="1:38" ht="14.25" customHeight="1">
      <c r="A167" s="223"/>
      <c r="B167" s="220"/>
      <c r="C167" s="220"/>
      <c r="D167" s="220"/>
      <c r="E167" s="220"/>
      <c r="F167" s="220"/>
      <c r="G167" s="220"/>
      <c r="H167" s="220"/>
      <c r="I167" s="220"/>
      <c r="J167" s="220"/>
      <c r="K167" s="220"/>
      <c r="L167" s="220"/>
      <c r="M167" s="220"/>
      <c r="N167" s="220"/>
      <c r="O167" s="23"/>
      <c r="P167" s="23"/>
      <c r="Q167" s="23"/>
      <c r="R167" s="23"/>
      <c r="S167" s="23"/>
      <c r="T167" s="23"/>
      <c r="U167" s="23"/>
      <c r="V167" s="223"/>
      <c r="W167" s="223"/>
      <c r="X167" s="223"/>
      <c r="Y167" s="223"/>
      <c r="Z167" s="223"/>
      <c r="AA167" s="223"/>
      <c r="AB167" s="223"/>
      <c r="AC167" s="223"/>
      <c r="AD167" s="223"/>
      <c r="AE167" s="223"/>
      <c r="AF167" s="223"/>
      <c r="AG167" s="223"/>
      <c r="AH167" s="223"/>
      <c r="AI167" s="223"/>
      <c r="AJ167" s="223"/>
      <c r="AK167" s="223"/>
      <c r="AL167" s="223"/>
    </row>
    <row r="168" spans="1:38" ht="14.25" customHeight="1">
      <c r="A168" s="223"/>
      <c r="B168" s="229"/>
      <c r="C168" s="229"/>
      <c r="D168" s="229"/>
      <c r="E168" s="229"/>
      <c r="F168" s="229"/>
      <c r="G168" s="229"/>
      <c r="H168" s="229"/>
      <c r="I168" s="229"/>
      <c r="J168" s="229"/>
      <c r="K168" s="229"/>
      <c r="L168" s="229"/>
      <c r="M168" s="229"/>
      <c r="N168" s="229"/>
      <c r="O168" s="229"/>
      <c r="P168" s="229"/>
      <c r="Q168" s="229"/>
      <c r="R168" s="229"/>
      <c r="S168" s="229"/>
      <c r="T168" s="229"/>
      <c r="U168" s="229"/>
      <c r="V168" s="223"/>
      <c r="W168" s="223"/>
      <c r="X168" s="223"/>
      <c r="Y168" s="223"/>
      <c r="Z168" s="223"/>
      <c r="AA168" s="223"/>
      <c r="AB168" s="223"/>
      <c r="AC168" s="223"/>
      <c r="AD168" s="223"/>
      <c r="AE168" s="223"/>
      <c r="AF168" s="223"/>
      <c r="AG168" s="223"/>
      <c r="AH168" s="223"/>
      <c r="AI168" s="223"/>
      <c r="AJ168" s="223"/>
      <c r="AK168" s="223"/>
      <c r="AL168" s="223"/>
    </row>
    <row r="169" spans="1:38" ht="14.25" customHeight="1">
      <c r="A169" s="223"/>
      <c r="B169" s="229"/>
      <c r="C169" s="229"/>
      <c r="D169" s="229"/>
      <c r="E169" s="229"/>
      <c r="F169" s="229"/>
      <c r="G169" s="229"/>
      <c r="H169" s="229"/>
      <c r="I169" s="229"/>
      <c r="J169" s="229"/>
      <c r="K169" s="229"/>
      <c r="L169" s="229"/>
      <c r="M169" s="229"/>
      <c r="N169" s="229"/>
      <c r="O169" s="229"/>
      <c r="P169" s="229"/>
      <c r="Q169" s="229"/>
      <c r="R169" s="229"/>
      <c r="S169" s="229"/>
      <c r="T169" s="229"/>
      <c r="U169" s="229"/>
      <c r="V169" s="223"/>
      <c r="W169" s="223"/>
      <c r="X169" s="223"/>
      <c r="Y169" s="223"/>
      <c r="Z169" s="223"/>
      <c r="AA169" s="223"/>
      <c r="AB169" s="223"/>
      <c r="AC169" s="223"/>
      <c r="AD169" s="223"/>
      <c r="AE169" s="223"/>
      <c r="AF169" s="223"/>
      <c r="AG169" s="223"/>
      <c r="AH169" s="223"/>
      <c r="AI169" s="223"/>
      <c r="AJ169" s="223"/>
      <c r="AK169" s="223"/>
      <c r="AL169" s="223"/>
    </row>
    <row r="170" spans="1:38" ht="14.25" customHeight="1">
      <c r="A170" s="223"/>
      <c r="B170" s="223"/>
      <c r="C170" s="223"/>
      <c r="D170" s="223"/>
      <c r="E170" s="223"/>
      <c r="F170" s="223"/>
      <c r="G170" s="223"/>
      <c r="H170" s="223"/>
      <c r="I170" s="223"/>
      <c r="J170" s="223"/>
      <c r="K170" s="223"/>
      <c r="L170" s="223"/>
      <c r="M170" s="223"/>
      <c r="N170" s="223"/>
      <c r="O170" s="223"/>
      <c r="P170" s="223"/>
      <c r="Q170" s="223"/>
      <c r="R170" s="223"/>
      <c r="S170" s="223"/>
      <c r="T170" s="223"/>
      <c r="U170" s="223"/>
      <c r="V170" s="223"/>
      <c r="W170" s="223"/>
      <c r="X170" s="223"/>
      <c r="Y170" s="223"/>
      <c r="Z170" s="223"/>
      <c r="AA170" s="223"/>
      <c r="AB170" s="223"/>
      <c r="AC170" s="223"/>
      <c r="AD170" s="223"/>
      <c r="AE170" s="223"/>
      <c r="AF170" s="223"/>
      <c r="AG170" s="223"/>
      <c r="AH170" s="223"/>
      <c r="AI170" s="223"/>
      <c r="AJ170" s="223"/>
      <c r="AK170" s="223"/>
      <c r="AL170" s="223"/>
    </row>
    <row r="171" spans="1:38" ht="14.25" customHeight="1">
      <c r="A171" s="223"/>
      <c r="B171" s="223"/>
      <c r="C171" s="223"/>
      <c r="D171" s="223"/>
      <c r="E171" s="223"/>
      <c r="F171" s="223"/>
      <c r="G171" s="223"/>
      <c r="H171" s="223"/>
      <c r="I171" s="223"/>
      <c r="J171" s="223"/>
      <c r="K171" s="223"/>
      <c r="L171" s="223"/>
      <c r="M171" s="223"/>
      <c r="N171" s="223"/>
      <c r="O171" s="223"/>
      <c r="P171" s="223"/>
      <c r="Q171" s="223"/>
      <c r="R171" s="223"/>
      <c r="S171" s="223"/>
      <c r="T171" s="223"/>
      <c r="U171" s="223"/>
      <c r="V171" s="223"/>
      <c r="W171" s="223"/>
      <c r="X171" s="223"/>
      <c r="Y171" s="223"/>
      <c r="Z171" s="223"/>
      <c r="AA171" s="223"/>
      <c r="AB171" s="223"/>
      <c r="AC171" s="223"/>
      <c r="AD171" s="223"/>
      <c r="AE171" s="223"/>
      <c r="AF171" s="223"/>
      <c r="AG171" s="223"/>
      <c r="AH171" s="223"/>
      <c r="AI171" s="223"/>
      <c r="AJ171" s="223"/>
      <c r="AK171" s="223"/>
      <c r="AL171" s="223"/>
    </row>
    <row r="172" spans="1:38" ht="14.25" customHeight="1">
      <c r="A172" s="223"/>
      <c r="B172" s="223"/>
      <c r="C172" s="223"/>
      <c r="D172" s="223"/>
      <c r="E172" s="223"/>
      <c r="F172" s="223"/>
      <c r="G172" s="223"/>
      <c r="H172" s="223"/>
      <c r="I172" s="223"/>
      <c r="J172" s="223"/>
      <c r="K172" s="223"/>
      <c r="L172" s="223"/>
      <c r="M172" s="223"/>
      <c r="N172" s="223"/>
      <c r="O172" s="223"/>
      <c r="P172" s="223"/>
      <c r="Q172" s="223"/>
      <c r="R172" s="223"/>
      <c r="S172" s="223"/>
      <c r="T172" s="223"/>
      <c r="U172" s="223"/>
      <c r="V172" s="223"/>
      <c r="W172" s="223"/>
      <c r="X172" s="223"/>
      <c r="Y172" s="223"/>
      <c r="Z172" s="223"/>
      <c r="AA172" s="223"/>
      <c r="AB172" s="223"/>
      <c r="AC172" s="223"/>
      <c r="AD172" s="223"/>
      <c r="AE172" s="223"/>
      <c r="AF172" s="223"/>
      <c r="AG172" s="223"/>
      <c r="AH172" s="223"/>
      <c r="AI172" s="223"/>
      <c r="AJ172" s="223"/>
      <c r="AK172" s="223"/>
      <c r="AL172" s="223"/>
    </row>
    <row r="173" spans="1:38" ht="14.25" customHeight="1">
      <c r="A173" s="223"/>
      <c r="B173" s="223"/>
      <c r="C173" s="223"/>
      <c r="D173" s="223"/>
      <c r="E173" s="223"/>
      <c r="F173" s="223"/>
      <c r="G173" s="223"/>
      <c r="H173" s="223"/>
      <c r="I173" s="223"/>
      <c r="J173" s="223"/>
      <c r="K173" s="223"/>
      <c r="L173" s="223"/>
      <c r="M173" s="223"/>
      <c r="N173" s="223"/>
      <c r="O173" s="223"/>
      <c r="P173" s="223"/>
      <c r="Q173" s="223"/>
      <c r="R173" s="223"/>
      <c r="S173" s="223"/>
      <c r="T173" s="223"/>
      <c r="U173" s="223"/>
      <c r="V173" s="223"/>
      <c r="W173" s="223"/>
      <c r="X173" s="223"/>
      <c r="Y173" s="223"/>
      <c r="Z173" s="223"/>
      <c r="AA173" s="223"/>
      <c r="AB173" s="223"/>
      <c r="AC173" s="223"/>
      <c r="AD173" s="223"/>
      <c r="AE173" s="223"/>
      <c r="AF173" s="223"/>
      <c r="AG173" s="223"/>
      <c r="AH173" s="223"/>
      <c r="AI173" s="223"/>
      <c r="AJ173" s="223"/>
      <c r="AK173" s="223"/>
      <c r="AL173" s="223"/>
    </row>
    <row r="174" spans="1:38" ht="14.25" customHeight="1">
      <c r="A174" s="223"/>
      <c r="B174" s="223"/>
      <c r="C174" s="223"/>
      <c r="D174" s="223"/>
      <c r="E174" s="223"/>
      <c r="F174" s="223"/>
      <c r="G174" s="223"/>
      <c r="H174" s="223"/>
      <c r="I174" s="223"/>
      <c r="J174" s="223"/>
      <c r="K174" s="223"/>
      <c r="L174" s="223"/>
      <c r="M174" s="223"/>
      <c r="N174" s="223"/>
      <c r="O174" s="223"/>
      <c r="P174" s="223"/>
      <c r="Q174" s="223"/>
      <c r="R174" s="223"/>
      <c r="S174" s="223"/>
      <c r="T174" s="223"/>
      <c r="U174" s="223"/>
      <c r="V174" s="223"/>
      <c r="W174" s="223"/>
      <c r="X174" s="223"/>
      <c r="Y174" s="223"/>
      <c r="Z174" s="223"/>
      <c r="AA174" s="223"/>
      <c r="AB174" s="223"/>
      <c r="AC174" s="223"/>
      <c r="AD174" s="223"/>
      <c r="AE174" s="223"/>
      <c r="AF174" s="223"/>
      <c r="AG174" s="223"/>
      <c r="AH174" s="223"/>
      <c r="AI174" s="223"/>
      <c r="AJ174" s="223"/>
      <c r="AK174" s="223"/>
      <c r="AL174" s="223"/>
    </row>
    <row r="175" spans="1:38" ht="14.25" customHeight="1">
      <c r="A175" s="223"/>
      <c r="B175" s="223"/>
      <c r="C175" s="223"/>
      <c r="D175" s="223"/>
      <c r="E175" s="223"/>
      <c r="F175" s="223"/>
      <c r="G175" s="223"/>
      <c r="H175" s="223"/>
      <c r="I175" s="223"/>
      <c r="J175" s="223"/>
      <c r="K175" s="223"/>
      <c r="L175" s="223"/>
      <c r="M175" s="223"/>
      <c r="N175" s="223"/>
      <c r="O175" s="223"/>
      <c r="P175" s="223"/>
      <c r="Q175" s="223"/>
      <c r="R175" s="223"/>
      <c r="S175" s="223"/>
      <c r="T175" s="223"/>
      <c r="U175" s="223"/>
      <c r="V175" s="223"/>
      <c r="W175" s="223"/>
      <c r="X175" s="223"/>
      <c r="Y175" s="223"/>
      <c r="Z175" s="223"/>
      <c r="AA175" s="223"/>
      <c r="AB175" s="223"/>
      <c r="AC175" s="223"/>
      <c r="AD175" s="223"/>
      <c r="AE175" s="223"/>
      <c r="AF175" s="223"/>
      <c r="AG175" s="223"/>
      <c r="AH175" s="223"/>
      <c r="AI175" s="223"/>
      <c r="AJ175" s="223"/>
      <c r="AK175" s="223"/>
      <c r="AL175" s="223"/>
    </row>
    <row r="176" spans="1:38" ht="14.25" customHeight="1">
      <c r="A176" s="223"/>
      <c r="B176" s="223"/>
      <c r="C176" s="223"/>
      <c r="D176" s="223"/>
      <c r="E176" s="223"/>
      <c r="F176" s="223"/>
      <c r="G176" s="223"/>
      <c r="H176" s="223"/>
      <c r="I176" s="223"/>
      <c r="J176" s="223"/>
      <c r="K176" s="223"/>
      <c r="L176" s="223"/>
      <c r="M176" s="223"/>
      <c r="N176" s="223"/>
      <c r="O176" s="223"/>
      <c r="P176" s="223"/>
      <c r="Q176" s="223"/>
      <c r="R176" s="223"/>
      <c r="S176" s="223"/>
      <c r="T176" s="223"/>
      <c r="U176" s="223"/>
      <c r="V176" s="223"/>
      <c r="W176" s="223"/>
      <c r="X176" s="223"/>
      <c r="Y176" s="223"/>
      <c r="Z176" s="223"/>
      <c r="AA176" s="223"/>
      <c r="AB176" s="223"/>
      <c r="AC176" s="223"/>
      <c r="AD176" s="223"/>
      <c r="AE176" s="223"/>
      <c r="AF176" s="223"/>
      <c r="AG176" s="223"/>
      <c r="AH176" s="223"/>
      <c r="AI176" s="223"/>
      <c r="AJ176" s="223"/>
      <c r="AK176" s="223"/>
      <c r="AL176" s="223"/>
    </row>
    <row r="177" spans="1:38" ht="14.25" customHeight="1">
      <c r="A177" s="223"/>
      <c r="B177" s="223"/>
      <c r="C177" s="223"/>
      <c r="D177" s="223"/>
      <c r="E177" s="223"/>
      <c r="F177" s="223"/>
      <c r="G177" s="223"/>
      <c r="H177" s="223"/>
      <c r="I177" s="223"/>
      <c r="J177" s="223"/>
      <c r="K177" s="223"/>
      <c r="L177" s="223"/>
      <c r="M177" s="223"/>
      <c r="N177" s="223"/>
      <c r="O177" s="223"/>
      <c r="P177" s="223"/>
      <c r="Q177" s="223"/>
      <c r="R177" s="223"/>
      <c r="S177" s="223"/>
      <c r="T177" s="223"/>
      <c r="U177" s="223"/>
      <c r="V177" s="223"/>
      <c r="W177" s="223"/>
      <c r="X177" s="223"/>
      <c r="Y177" s="223"/>
      <c r="Z177" s="223"/>
      <c r="AA177" s="223"/>
      <c r="AB177" s="223"/>
      <c r="AC177" s="223"/>
      <c r="AD177" s="223"/>
      <c r="AE177" s="223"/>
      <c r="AF177" s="223"/>
      <c r="AG177" s="223"/>
      <c r="AH177" s="223"/>
      <c r="AI177" s="223"/>
      <c r="AJ177" s="223"/>
      <c r="AK177" s="223"/>
      <c r="AL177" s="223"/>
    </row>
    <row r="178" spans="1:38" ht="14.25" customHeight="1">
      <c r="A178" s="223"/>
      <c r="B178" s="223"/>
      <c r="C178" s="223"/>
      <c r="D178" s="223"/>
      <c r="E178" s="223"/>
      <c r="F178" s="223"/>
      <c r="G178" s="223"/>
      <c r="H178" s="223"/>
      <c r="I178" s="223"/>
      <c r="J178" s="223"/>
      <c r="K178" s="223"/>
      <c r="L178" s="223"/>
      <c r="M178" s="223"/>
      <c r="N178" s="223"/>
      <c r="O178" s="223"/>
      <c r="P178" s="223"/>
      <c r="Q178" s="223"/>
      <c r="R178" s="223"/>
      <c r="S178" s="223"/>
      <c r="T178" s="223"/>
      <c r="U178" s="223"/>
      <c r="V178" s="223"/>
      <c r="W178" s="223"/>
      <c r="X178" s="223"/>
      <c r="Y178" s="223"/>
      <c r="Z178" s="223"/>
      <c r="AA178" s="223"/>
      <c r="AB178" s="223"/>
      <c r="AC178" s="223"/>
      <c r="AD178" s="223"/>
      <c r="AE178" s="223"/>
      <c r="AF178" s="223"/>
      <c r="AG178" s="223"/>
      <c r="AH178" s="223"/>
      <c r="AI178" s="223"/>
      <c r="AJ178" s="223"/>
      <c r="AK178" s="223"/>
      <c r="AL178" s="223"/>
    </row>
    <row r="179" spans="1:38" ht="14.25" customHeight="1">
      <c r="A179" s="223"/>
      <c r="B179" s="223"/>
      <c r="C179" s="223"/>
      <c r="D179" s="223"/>
      <c r="E179" s="223"/>
      <c r="F179" s="223"/>
      <c r="G179" s="223"/>
      <c r="H179" s="223"/>
      <c r="I179" s="223"/>
      <c r="J179" s="223"/>
      <c r="K179" s="223"/>
      <c r="L179" s="223"/>
      <c r="M179" s="223"/>
      <c r="N179" s="223"/>
      <c r="O179" s="223"/>
      <c r="P179" s="223"/>
      <c r="Q179" s="223"/>
      <c r="R179" s="223"/>
      <c r="S179" s="223"/>
      <c r="T179" s="223"/>
      <c r="U179" s="223"/>
      <c r="V179" s="223"/>
      <c r="W179" s="223"/>
      <c r="X179" s="223"/>
      <c r="Y179" s="223"/>
      <c r="Z179" s="223"/>
      <c r="AA179" s="223"/>
      <c r="AB179" s="223"/>
      <c r="AC179" s="223"/>
      <c r="AD179" s="223"/>
      <c r="AE179" s="223"/>
      <c r="AF179" s="223"/>
      <c r="AG179" s="223"/>
      <c r="AH179" s="223"/>
      <c r="AI179" s="223"/>
      <c r="AJ179" s="223"/>
      <c r="AK179" s="223"/>
      <c r="AL179" s="223"/>
    </row>
    <row r="180" spans="1:38" ht="14.25" customHeight="1">
      <c r="A180" s="223"/>
      <c r="B180" s="223"/>
      <c r="C180" s="223"/>
      <c r="D180" s="223"/>
      <c r="E180" s="223"/>
      <c r="F180" s="223"/>
      <c r="G180" s="223"/>
      <c r="H180" s="223"/>
      <c r="I180" s="223"/>
      <c r="J180" s="223"/>
      <c r="K180" s="223"/>
      <c r="L180" s="223"/>
      <c r="M180" s="223"/>
      <c r="N180" s="223"/>
      <c r="O180" s="223"/>
      <c r="P180" s="223"/>
      <c r="Q180" s="223"/>
      <c r="R180" s="223"/>
      <c r="S180" s="223"/>
      <c r="T180" s="223"/>
      <c r="U180" s="223"/>
      <c r="V180" s="223"/>
      <c r="W180" s="223"/>
      <c r="X180" s="223"/>
      <c r="Y180" s="223"/>
      <c r="Z180" s="223"/>
      <c r="AA180" s="223"/>
      <c r="AB180" s="223"/>
      <c r="AC180" s="223"/>
      <c r="AD180" s="223"/>
      <c r="AE180" s="223"/>
      <c r="AF180" s="223"/>
      <c r="AG180" s="223"/>
      <c r="AH180" s="223"/>
      <c r="AI180" s="223"/>
      <c r="AJ180" s="223"/>
      <c r="AK180" s="223"/>
      <c r="AL180" s="223"/>
    </row>
    <row r="181" spans="1:38" ht="14.25" customHeight="1">
      <c r="A181" s="223"/>
      <c r="B181" s="223"/>
      <c r="C181" s="223"/>
      <c r="D181" s="223"/>
      <c r="E181" s="223"/>
      <c r="F181" s="223"/>
      <c r="G181" s="223"/>
      <c r="H181" s="223"/>
      <c r="I181" s="223"/>
      <c r="J181" s="223"/>
      <c r="K181" s="223"/>
      <c r="L181" s="223"/>
      <c r="M181" s="223"/>
      <c r="N181" s="223"/>
      <c r="O181" s="223"/>
      <c r="P181" s="223"/>
      <c r="Q181" s="223"/>
      <c r="R181" s="223"/>
      <c r="S181" s="223"/>
      <c r="T181" s="223"/>
      <c r="U181" s="223"/>
      <c r="V181" s="223"/>
      <c r="W181" s="223"/>
      <c r="X181" s="223"/>
      <c r="Y181" s="223"/>
      <c r="Z181" s="223"/>
      <c r="AA181" s="223"/>
      <c r="AB181" s="223"/>
      <c r="AC181" s="223"/>
      <c r="AD181" s="223"/>
      <c r="AE181" s="223"/>
      <c r="AF181" s="223"/>
      <c r="AG181" s="223"/>
      <c r="AH181" s="223"/>
      <c r="AI181" s="223"/>
      <c r="AJ181" s="223"/>
      <c r="AK181" s="223"/>
      <c r="AL181" s="223"/>
    </row>
    <row r="182" spans="1:38" ht="14.25" customHeight="1">
      <c r="A182" s="223"/>
      <c r="B182" s="223"/>
      <c r="C182" s="223"/>
      <c r="D182" s="223"/>
      <c r="E182" s="223"/>
      <c r="F182" s="223"/>
      <c r="G182" s="223"/>
      <c r="H182" s="223"/>
      <c r="I182" s="223"/>
      <c r="J182" s="223"/>
      <c r="K182" s="223"/>
      <c r="L182" s="223"/>
      <c r="M182" s="223"/>
      <c r="N182" s="223"/>
      <c r="O182" s="223"/>
      <c r="P182" s="223"/>
      <c r="Q182" s="223"/>
      <c r="R182" s="223"/>
      <c r="S182" s="223"/>
      <c r="T182" s="223"/>
      <c r="U182" s="223"/>
      <c r="V182" s="223"/>
      <c r="W182" s="223"/>
      <c r="X182" s="223"/>
      <c r="Y182" s="223"/>
      <c r="Z182" s="223"/>
      <c r="AA182" s="223"/>
      <c r="AB182" s="223"/>
      <c r="AC182" s="223"/>
      <c r="AD182" s="223"/>
      <c r="AE182" s="223"/>
      <c r="AF182" s="223"/>
      <c r="AG182" s="223"/>
      <c r="AH182" s="223"/>
      <c r="AI182" s="223"/>
      <c r="AJ182" s="223"/>
      <c r="AK182" s="223"/>
      <c r="AL182" s="223"/>
    </row>
    <row r="183" spans="1:38" ht="14.25" customHeight="1">
      <c r="A183" s="223"/>
      <c r="B183" s="223"/>
      <c r="C183" s="223"/>
      <c r="D183" s="223"/>
      <c r="E183" s="223"/>
      <c r="F183" s="223"/>
      <c r="G183" s="223"/>
      <c r="H183" s="223"/>
      <c r="I183" s="223"/>
      <c r="J183" s="223"/>
      <c r="K183" s="223"/>
      <c r="L183" s="223"/>
      <c r="M183" s="223"/>
      <c r="N183" s="223"/>
      <c r="O183" s="223"/>
      <c r="P183" s="223"/>
      <c r="Q183" s="223"/>
      <c r="R183" s="223"/>
      <c r="S183" s="223"/>
      <c r="T183" s="223"/>
      <c r="U183" s="223"/>
      <c r="V183" s="223"/>
      <c r="W183" s="223"/>
      <c r="X183" s="223"/>
      <c r="Y183" s="223"/>
      <c r="Z183" s="223"/>
      <c r="AA183" s="223"/>
      <c r="AB183" s="223"/>
      <c r="AC183" s="223"/>
      <c r="AD183" s="223"/>
      <c r="AE183" s="223"/>
      <c r="AF183" s="223"/>
      <c r="AG183" s="223"/>
      <c r="AH183" s="223"/>
      <c r="AI183" s="223"/>
      <c r="AJ183" s="223"/>
      <c r="AK183" s="223"/>
      <c r="AL183" s="223"/>
    </row>
    <row r="184" spans="1:38" ht="14.25" customHeight="1">
      <c r="A184" s="223"/>
      <c r="B184" s="223"/>
      <c r="C184" s="223"/>
      <c r="D184" s="223"/>
      <c r="E184" s="223"/>
      <c r="F184" s="223"/>
      <c r="G184" s="223"/>
      <c r="H184" s="223"/>
      <c r="I184" s="223"/>
      <c r="J184" s="223"/>
      <c r="K184" s="223"/>
      <c r="L184" s="223"/>
      <c r="M184" s="223"/>
      <c r="N184" s="223"/>
      <c r="O184" s="223"/>
      <c r="P184" s="223"/>
      <c r="Q184" s="223"/>
      <c r="R184" s="223"/>
      <c r="S184" s="223"/>
      <c r="T184" s="223"/>
      <c r="U184" s="223"/>
      <c r="V184" s="223"/>
      <c r="W184" s="223"/>
      <c r="X184" s="223"/>
      <c r="Y184" s="223"/>
      <c r="Z184" s="223"/>
      <c r="AA184" s="223"/>
      <c r="AB184" s="223"/>
      <c r="AC184" s="223"/>
      <c r="AD184" s="223"/>
      <c r="AE184" s="223"/>
      <c r="AF184" s="223"/>
      <c r="AG184" s="223"/>
      <c r="AH184" s="223"/>
      <c r="AI184" s="223"/>
      <c r="AJ184" s="223"/>
      <c r="AK184" s="223"/>
      <c r="AL184" s="223"/>
    </row>
    <row r="185" spans="1:38" ht="14.25" customHeight="1">
      <c r="A185" s="223"/>
      <c r="B185" s="223"/>
      <c r="C185" s="223"/>
      <c r="D185" s="223"/>
      <c r="E185" s="223"/>
      <c r="F185" s="223"/>
      <c r="G185" s="223"/>
      <c r="H185" s="223"/>
      <c r="I185" s="223"/>
      <c r="J185" s="223"/>
      <c r="K185" s="223"/>
      <c r="L185" s="223"/>
      <c r="M185" s="223"/>
      <c r="N185" s="223"/>
      <c r="O185" s="223"/>
      <c r="P185" s="223"/>
      <c r="Q185" s="223"/>
      <c r="R185" s="223"/>
      <c r="S185" s="223"/>
      <c r="T185" s="223"/>
      <c r="U185" s="223"/>
      <c r="V185" s="223"/>
      <c r="W185" s="223"/>
      <c r="X185" s="223"/>
      <c r="Y185" s="223"/>
      <c r="Z185" s="223"/>
      <c r="AA185" s="223"/>
      <c r="AB185" s="223"/>
      <c r="AC185" s="223"/>
      <c r="AD185" s="223"/>
      <c r="AE185" s="223"/>
      <c r="AF185" s="223"/>
      <c r="AG185" s="223"/>
      <c r="AH185" s="223"/>
      <c r="AI185" s="223"/>
      <c r="AJ185" s="223"/>
      <c r="AK185" s="223"/>
      <c r="AL185" s="223"/>
    </row>
    <row r="186" spans="1:38" ht="14.25" customHeight="1">
      <c r="A186" s="223"/>
      <c r="B186" s="223"/>
      <c r="C186" s="223"/>
      <c r="D186" s="223"/>
      <c r="E186" s="223"/>
      <c r="F186" s="223"/>
      <c r="G186" s="223"/>
      <c r="H186" s="223"/>
      <c r="I186" s="223"/>
      <c r="J186" s="223"/>
      <c r="K186" s="223"/>
      <c r="L186" s="223"/>
      <c r="M186" s="223"/>
      <c r="N186" s="223"/>
      <c r="O186" s="223"/>
      <c r="P186" s="223"/>
      <c r="Q186" s="223"/>
      <c r="R186" s="223"/>
      <c r="S186" s="223"/>
      <c r="T186" s="223"/>
      <c r="U186" s="223"/>
      <c r="V186" s="223"/>
      <c r="W186" s="223"/>
      <c r="X186" s="223"/>
      <c r="Y186" s="223"/>
      <c r="Z186" s="223"/>
      <c r="AA186" s="223"/>
      <c r="AB186" s="223"/>
      <c r="AC186" s="223"/>
      <c r="AD186" s="223"/>
      <c r="AE186" s="223"/>
      <c r="AF186" s="223"/>
      <c r="AG186" s="223"/>
      <c r="AH186" s="223"/>
      <c r="AI186" s="223"/>
      <c r="AJ186" s="223"/>
      <c r="AK186" s="223"/>
      <c r="AL186" s="223"/>
    </row>
    <row r="187" spans="1:38" ht="14.25" customHeight="1">
      <c r="A187" s="223"/>
      <c r="B187" s="223"/>
      <c r="C187" s="223"/>
      <c r="D187" s="223"/>
      <c r="E187" s="223"/>
      <c r="F187" s="223"/>
      <c r="G187" s="223"/>
      <c r="H187" s="223"/>
      <c r="I187" s="223"/>
      <c r="J187" s="223"/>
      <c r="K187" s="223"/>
      <c r="L187" s="223"/>
      <c r="M187" s="223"/>
      <c r="N187" s="223"/>
      <c r="O187" s="223"/>
      <c r="P187" s="223"/>
      <c r="Q187" s="223"/>
      <c r="R187" s="223"/>
      <c r="S187" s="223"/>
      <c r="T187" s="223"/>
      <c r="U187" s="223"/>
      <c r="V187" s="223"/>
      <c r="W187" s="223"/>
      <c r="X187" s="223"/>
      <c r="Y187" s="223"/>
      <c r="Z187" s="223"/>
      <c r="AA187" s="223"/>
      <c r="AB187" s="223"/>
      <c r="AC187" s="223"/>
      <c r="AD187" s="223"/>
      <c r="AE187" s="223"/>
      <c r="AF187" s="223"/>
      <c r="AG187" s="223"/>
      <c r="AH187" s="223"/>
      <c r="AI187" s="223"/>
      <c r="AJ187" s="223"/>
      <c r="AK187" s="223"/>
      <c r="AL187" s="223"/>
    </row>
    <row r="188" spans="1:38" ht="14.25" customHeight="1">
      <c r="A188" s="223"/>
      <c r="B188" s="223"/>
      <c r="C188" s="223"/>
      <c r="D188" s="223"/>
      <c r="E188" s="223"/>
      <c r="F188" s="223"/>
      <c r="G188" s="223"/>
      <c r="H188" s="223"/>
      <c r="I188" s="223"/>
      <c r="J188" s="223"/>
      <c r="K188" s="223"/>
      <c r="L188" s="223"/>
      <c r="M188" s="223"/>
      <c r="N188" s="223"/>
      <c r="O188" s="223"/>
      <c r="P188" s="223"/>
      <c r="Q188" s="223"/>
      <c r="R188" s="223"/>
      <c r="S188" s="223"/>
      <c r="T188" s="223"/>
      <c r="U188" s="223"/>
      <c r="V188" s="223"/>
      <c r="W188" s="223"/>
      <c r="X188" s="223"/>
      <c r="Y188" s="223"/>
      <c r="Z188" s="223"/>
      <c r="AA188" s="223"/>
      <c r="AB188" s="223"/>
      <c r="AC188" s="223"/>
      <c r="AD188" s="223"/>
      <c r="AE188" s="223"/>
      <c r="AF188" s="223"/>
      <c r="AG188" s="223"/>
      <c r="AH188" s="223"/>
      <c r="AI188" s="223"/>
      <c r="AJ188" s="223"/>
      <c r="AK188" s="223"/>
      <c r="AL188" s="223"/>
    </row>
    <row r="189" spans="1:38" ht="14.25" customHeight="1">
      <c r="A189" s="223"/>
      <c r="B189" s="223"/>
      <c r="C189" s="223"/>
      <c r="D189" s="223"/>
      <c r="E189" s="223"/>
      <c r="F189" s="223"/>
      <c r="G189" s="223"/>
      <c r="H189" s="223"/>
      <c r="I189" s="223"/>
      <c r="J189" s="223"/>
      <c r="K189" s="223"/>
      <c r="L189" s="223"/>
      <c r="M189" s="223"/>
      <c r="N189" s="223"/>
      <c r="O189" s="223"/>
      <c r="P189" s="223"/>
      <c r="Q189" s="223"/>
      <c r="R189" s="223"/>
      <c r="S189" s="223"/>
      <c r="T189" s="223"/>
      <c r="U189" s="223"/>
      <c r="V189" s="223"/>
      <c r="W189" s="223"/>
      <c r="X189" s="223"/>
      <c r="Y189" s="223"/>
      <c r="Z189" s="223"/>
      <c r="AA189" s="223"/>
      <c r="AB189" s="223"/>
      <c r="AC189" s="223"/>
      <c r="AD189" s="223"/>
      <c r="AE189" s="223"/>
      <c r="AF189" s="223"/>
      <c r="AG189" s="223"/>
      <c r="AH189" s="223"/>
      <c r="AI189" s="223"/>
      <c r="AJ189" s="223"/>
      <c r="AK189" s="223"/>
      <c r="AL189" s="223"/>
    </row>
    <row r="190" spans="1:38" ht="14.25" customHeight="1">
      <c r="A190" s="223"/>
      <c r="B190" s="223"/>
      <c r="C190" s="223"/>
      <c r="D190" s="223"/>
      <c r="E190" s="223"/>
      <c r="F190" s="223"/>
      <c r="G190" s="223"/>
      <c r="H190" s="223"/>
      <c r="I190" s="223"/>
      <c r="J190" s="223"/>
      <c r="K190" s="223"/>
      <c r="L190" s="223"/>
      <c r="M190" s="223"/>
      <c r="N190" s="223"/>
      <c r="O190" s="223"/>
      <c r="P190" s="223"/>
      <c r="Q190" s="223"/>
      <c r="R190" s="223"/>
      <c r="S190" s="223"/>
      <c r="T190" s="223"/>
      <c r="U190" s="223"/>
      <c r="V190" s="223"/>
      <c r="W190" s="223"/>
      <c r="X190" s="223"/>
      <c r="Y190" s="223"/>
      <c r="Z190" s="223"/>
      <c r="AA190" s="223"/>
      <c r="AB190" s="223"/>
      <c r="AC190" s="223"/>
      <c r="AD190" s="223"/>
      <c r="AE190" s="223"/>
      <c r="AF190" s="223"/>
      <c r="AG190" s="223"/>
      <c r="AH190" s="223"/>
      <c r="AI190" s="223"/>
      <c r="AJ190" s="223"/>
      <c r="AK190" s="223"/>
      <c r="AL190" s="223"/>
    </row>
    <row r="191" spans="1:38" ht="14.25" customHeight="1">
      <c r="A191" s="223"/>
      <c r="B191" s="223"/>
      <c r="C191" s="223"/>
      <c r="D191" s="223"/>
      <c r="E191" s="223"/>
      <c r="F191" s="223"/>
      <c r="G191" s="223"/>
      <c r="H191" s="223"/>
      <c r="I191" s="223"/>
      <c r="J191" s="223"/>
      <c r="K191" s="223"/>
      <c r="L191" s="223"/>
      <c r="M191" s="223"/>
      <c r="N191" s="223"/>
      <c r="O191" s="223"/>
      <c r="P191" s="223"/>
      <c r="Q191" s="223"/>
      <c r="R191" s="223"/>
      <c r="S191" s="223"/>
      <c r="T191" s="223"/>
      <c r="U191" s="223"/>
      <c r="V191" s="223"/>
      <c r="W191" s="223"/>
      <c r="X191" s="223"/>
      <c r="Y191" s="223"/>
      <c r="Z191" s="223"/>
      <c r="AA191" s="223"/>
      <c r="AB191" s="223"/>
      <c r="AC191" s="223"/>
      <c r="AD191" s="223"/>
      <c r="AE191" s="223"/>
      <c r="AF191" s="223"/>
      <c r="AG191" s="223"/>
      <c r="AH191" s="223"/>
      <c r="AI191" s="223"/>
      <c r="AJ191" s="223"/>
      <c r="AK191" s="223"/>
      <c r="AL191" s="223"/>
    </row>
    <row r="192" spans="1:38" ht="14.25" customHeight="1">
      <c r="A192" s="223"/>
      <c r="B192" s="223"/>
      <c r="C192" s="223"/>
      <c r="D192" s="223"/>
      <c r="E192" s="223"/>
      <c r="F192" s="223"/>
      <c r="G192" s="223"/>
      <c r="H192" s="223"/>
      <c r="I192" s="223"/>
      <c r="J192" s="223"/>
      <c r="K192" s="223"/>
      <c r="L192" s="223"/>
      <c r="M192" s="223"/>
      <c r="N192" s="223"/>
      <c r="O192" s="223"/>
      <c r="P192" s="223"/>
      <c r="Q192" s="223"/>
      <c r="R192" s="223"/>
      <c r="S192" s="223"/>
      <c r="T192" s="223"/>
      <c r="U192" s="223"/>
      <c r="V192" s="223"/>
      <c r="W192" s="223"/>
      <c r="X192" s="223"/>
      <c r="Y192" s="223"/>
      <c r="Z192" s="223"/>
      <c r="AA192" s="223"/>
      <c r="AB192" s="223"/>
      <c r="AC192" s="223"/>
      <c r="AD192" s="223"/>
      <c r="AE192" s="223"/>
      <c r="AF192" s="223"/>
      <c r="AG192" s="223"/>
      <c r="AH192" s="223"/>
      <c r="AI192" s="223"/>
      <c r="AJ192" s="223"/>
      <c r="AK192" s="223"/>
      <c r="AL192" s="223"/>
    </row>
    <row r="193" spans="1:38" ht="14.25" customHeight="1">
      <c r="A193" s="223"/>
      <c r="B193" s="223"/>
      <c r="C193" s="223"/>
      <c r="D193" s="223"/>
      <c r="E193" s="223"/>
      <c r="F193" s="223"/>
      <c r="G193" s="223"/>
      <c r="H193" s="223"/>
      <c r="I193" s="223"/>
      <c r="J193" s="223"/>
      <c r="K193" s="223"/>
      <c r="L193" s="223"/>
      <c r="M193" s="223"/>
      <c r="N193" s="223"/>
      <c r="O193" s="223"/>
      <c r="P193" s="223"/>
      <c r="Q193" s="223"/>
      <c r="R193" s="223"/>
      <c r="S193" s="223"/>
      <c r="T193" s="223"/>
      <c r="U193" s="223"/>
      <c r="V193" s="223"/>
      <c r="W193" s="223"/>
      <c r="X193" s="223"/>
      <c r="Y193" s="223"/>
      <c r="Z193" s="223"/>
      <c r="AA193" s="223"/>
      <c r="AB193" s="223"/>
      <c r="AC193" s="223"/>
      <c r="AD193" s="223"/>
      <c r="AE193" s="223"/>
      <c r="AF193" s="223"/>
      <c r="AG193" s="223"/>
      <c r="AH193" s="223"/>
      <c r="AI193" s="223"/>
      <c r="AJ193" s="223"/>
      <c r="AK193" s="223"/>
      <c r="AL193" s="223"/>
    </row>
    <row r="194" spans="1:38" ht="14.25" customHeight="1">
      <c r="A194" s="223"/>
      <c r="B194" s="223"/>
      <c r="C194" s="223"/>
      <c r="D194" s="223"/>
      <c r="E194" s="223"/>
      <c r="F194" s="223"/>
      <c r="G194" s="223"/>
      <c r="H194" s="223"/>
      <c r="I194" s="223"/>
      <c r="J194" s="223"/>
      <c r="K194" s="223"/>
      <c r="L194" s="223"/>
      <c r="M194" s="223"/>
      <c r="N194" s="223"/>
      <c r="O194" s="223"/>
      <c r="P194" s="223"/>
      <c r="Q194" s="223"/>
      <c r="R194" s="223"/>
      <c r="S194" s="223"/>
      <c r="T194" s="223"/>
      <c r="U194" s="223"/>
      <c r="V194" s="223"/>
      <c r="W194" s="223"/>
      <c r="X194" s="223"/>
      <c r="Y194" s="223"/>
      <c r="Z194" s="223"/>
      <c r="AA194" s="223"/>
      <c r="AB194" s="223"/>
      <c r="AC194" s="223"/>
      <c r="AD194" s="223"/>
      <c r="AE194" s="223"/>
      <c r="AF194" s="223"/>
      <c r="AG194" s="223"/>
      <c r="AH194" s="223"/>
      <c r="AI194" s="223"/>
      <c r="AJ194" s="223"/>
      <c r="AK194" s="223"/>
      <c r="AL194" s="223"/>
    </row>
    <row r="195" spans="1:38" ht="14.25" customHeight="1">
      <c r="A195" s="223"/>
      <c r="B195" s="223"/>
      <c r="C195" s="223"/>
      <c r="D195" s="223"/>
      <c r="E195" s="223"/>
      <c r="F195" s="223"/>
      <c r="G195" s="223"/>
      <c r="H195" s="223"/>
      <c r="I195" s="223"/>
      <c r="J195" s="223"/>
      <c r="K195" s="223"/>
      <c r="L195" s="223"/>
      <c r="M195" s="223"/>
      <c r="N195" s="223"/>
      <c r="O195" s="223"/>
      <c r="P195" s="223"/>
      <c r="Q195" s="223"/>
      <c r="R195" s="223"/>
      <c r="S195" s="223"/>
      <c r="T195" s="223"/>
      <c r="U195" s="223"/>
      <c r="V195" s="223"/>
      <c r="W195" s="223"/>
      <c r="X195" s="223"/>
      <c r="Y195" s="223"/>
      <c r="Z195" s="223"/>
      <c r="AA195" s="223"/>
      <c r="AB195" s="223"/>
      <c r="AC195" s="223"/>
      <c r="AD195" s="223"/>
      <c r="AE195" s="223"/>
      <c r="AF195" s="223"/>
      <c r="AG195" s="223"/>
      <c r="AH195" s="223"/>
      <c r="AI195" s="223"/>
      <c r="AJ195" s="223"/>
      <c r="AK195" s="223"/>
      <c r="AL195" s="223"/>
    </row>
    <row r="196" spans="1:38" ht="14.25" customHeight="1">
      <c r="A196" s="223"/>
      <c r="B196" s="223"/>
      <c r="C196" s="223"/>
      <c r="D196" s="223"/>
      <c r="E196" s="223"/>
      <c r="F196" s="223"/>
      <c r="G196" s="223"/>
      <c r="H196" s="223"/>
      <c r="I196" s="223"/>
      <c r="J196" s="223"/>
      <c r="K196" s="223"/>
      <c r="L196" s="223"/>
      <c r="M196" s="223"/>
      <c r="N196" s="223"/>
      <c r="O196" s="223"/>
      <c r="P196" s="223"/>
      <c r="Q196" s="223"/>
      <c r="R196" s="223"/>
      <c r="S196" s="223"/>
      <c r="T196" s="223"/>
      <c r="U196" s="223"/>
      <c r="V196" s="223"/>
      <c r="W196" s="223"/>
      <c r="X196" s="223"/>
      <c r="Y196" s="223"/>
      <c r="Z196" s="223"/>
      <c r="AA196" s="223"/>
      <c r="AB196" s="223"/>
      <c r="AC196" s="223"/>
      <c r="AD196" s="223"/>
      <c r="AE196" s="223"/>
      <c r="AF196" s="223"/>
      <c r="AG196" s="223"/>
      <c r="AH196" s="223"/>
      <c r="AI196" s="223"/>
      <c r="AJ196" s="223"/>
      <c r="AK196" s="223"/>
      <c r="AL196" s="223"/>
    </row>
    <row r="197" spans="1:38" ht="14.25" customHeight="1">
      <c r="A197" s="223"/>
      <c r="B197" s="223"/>
      <c r="C197" s="223"/>
      <c r="D197" s="223"/>
      <c r="E197" s="223"/>
      <c r="F197" s="223"/>
      <c r="G197" s="223"/>
      <c r="H197" s="223"/>
      <c r="I197" s="223"/>
      <c r="J197" s="223"/>
      <c r="K197" s="223"/>
      <c r="L197" s="223"/>
      <c r="M197" s="223"/>
      <c r="N197" s="223"/>
      <c r="O197" s="223"/>
      <c r="P197" s="223"/>
      <c r="Q197" s="223"/>
      <c r="R197" s="223"/>
      <c r="S197" s="223"/>
      <c r="T197" s="223"/>
      <c r="U197" s="223"/>
      <c r="V197" s="223"/>
      <c r="W197" s="223"/>
      <c r="X197" s="223"/>
      <c r="Y197" s="223"/>
      <c r="Z197" s="223"/>
      <c r="AA197" s="223"/>
      <c r="AB197" s="223"/>
      <c r="AC197" s="223"/>
      <c r="AD197" s="223"/>
      <c r="AE197" s="223"/>
      <c r="AF197" s="223"/>
      <c r="AG197" s="223"/>
      <c r="AH197" s="223"/>
      <c r="AI197" s="223"/>
      <c r="AJ197" s="223"/>
      <c r="AK197" s="223"/>
      <c r="AL197" s="223"/>
    </row>
    <row r="198" spans="1:38" ht="14.25" customHeight="1">
      <c r="A198" s="223"/>
      <c r="B198" s="223"/>
      <c r="C198" s="223"/>
      <c r="D198" s="223"/>
      <c r="E198" s="223"/>
      <c r="F198" s="223"/>
      <c r="G198" s="223"/>
      <c r="H198" s="223"/>
      <c r="I198" s="223"/>
      <c r="J198" s="223"/>
      <c r="K198" s="223"/>
      <c r="L198" s="223"/>
      <c r="M198" s="223"/>
      <c r="N198" s="223"/>
      <c r="O198" s="223"/>
      <c r="P198" s="223"/>
      <c r="Q198" s="223"/>
      <c r="R198" s="223"/>
      <c r="S198" s="223"/>
      <c r="T198" s="223"/>
      <c r="U198" s="223"/>
      <c r="V198" s="223"/>
      <c r="W198" s="223"/>
      <c r="X198" s="223"/>
      <c r="Y198" s="223"/>
      <c r="Z198" s="223"/>
      <c r="AA198" s="223"/>
      <c r="AB198" s="223"/>
      <c r="AC198" s="223"/>
      <c r="AD198" s="223"/>
      <c r="AE198" s="223"/>
      <c r="AF198" s="223"/>
      <c r="AG198" s="223"/>
      <c r="AH198" s="223"/>
      <c r="AI198" s="223"/>
      <c r="AJ198" s="223"/>
      <c r="AK198" s="223"/>
      <c r="AL198" s="223"/>
    </row>
    <row r="199" spans="1:38" ht="14.25" customHeight="1">
      <c r="A199" s="223"/>
      <c r="B199" s="223"/>
      <c r="C199" s="223"/>
      <c r="D199" s="223"/>
      <c r="E199" s="223"/>
      <c r="F199" s="223"/>
      <c r="G199" s="223"/>
      <c r="H199" s="223"/>
      <c r="I199" s="223"/>
      <c r="J199" s="223"/>
      <c r="K199" s="223"/>
      <c r="L199" s="223"/>
      <c r="M199" s="223"/>
      <c r="N199" s="223"/>
      <c r="O199" s="223"/>
      <c r="P199" s="223"/>
      <c r="Q199" s="223"/>
      <c r="R199" s="223"/>
      <c r="S199" s="223"/>
      <c r="T199" s="223"/>
      <c r="U199" s="223"/>
      <c r="V199" s="223"/>
      <c r="W199" s="223"/>
      <c r="X199" s="223"/>
      <c r="Y199" s="223"/>
      <c r="Z199" s="223"/>
      <c r="AA199" s="223"/>
      <c r="AB199" s="223"/>
      <c r="AC199" s="223"/>
      <c r="AD199" s="223"/>
      <c r="AE199" s="223"/>
      <c r="AF199" s="223"/>
      <c r="AG199" s="223"/>
      <c r="AH199" s="223"/>
      <c r="AI199" s="223"/>
      <c r="AJ199" s="223"/>
      <c r="AK199" s="223"/>
      <c r="AL199" s="223"/>
    </row>
    <row r="200" spans="1:38" ht="14.25" customHeight="1">
      <c r="A200" s="223"/>
      <c r="B200" s="223"/>
      <c r="C200" s="223"/>
      <c r="D200" s="223"/>
      <c r="E200" s="223"/>
      <c r="F200" s="223"/>
      <c r="G200" s="223"/>
      <c r="H200" s="223"/>
      <c r="I200" s="223"/>
      <c r="J200" s="223"/>
      <c r="K200" s="223"/>
      <c r="L200" s="223"/>
      <c r="M200" s="223"/>
      <c r="N200" s="223"/>
      <c r="O200" s="223"/>
      <c r="P200" s="223"/>
      <c r="Q200" s="223"/>
      <c r="R200" s="223"/>
      <c r="S200" s="223"/>
      <c r="T200" s="223"/>
      <c r="U200" s="223"/>
      <c r="V200" s="223"/>
      <c r="W200" s="223"/>
      <c r="X200" s="223"/>
      <c r="Y200" s="223"/>
      <c r="Z200" s="223"/>
      <c r="AA200" s="223"/>
      <c r="AB200" s="223"/>
      <c r="AC200" s="223"/>
      <c r="AD200" s="223"/>
      <c r="AE200" s="223"/>
      <c r="AF200" s="223"/>
      <c r="AG200" s="223"/>
      <c r="AH200" s="223"/>
      <c r="AI200" s="223"/>
      <c r="AJ200" s="223"/>
      <c r="AK200" s="223"/>
      <c r="AL200" s="223"/>
    </row>
    <row r="201" spans="1:38" ht="14.25" customHeight="1">
      <c r="A201" s="223"/>
      <c r="B201" s="223"/>
      <c r="C201" s="223"/>
      <c r="D201" s="223"/>
      <c r="E201" s="223"/>
      <c r="F201" s="223"/>
      <c r="G201" s="223"/>
      <c r="H201" s="223"/>
      <c r="I201" s="223"/>
      <c r="J201" s="223"/>
      <c r="K201" s="223"/>
      <c r="L201" s="223"/>
      <c r="M201" s="223"/>
      <c r="N201" s="223"/>
      <c r="O201" s="223"/>
      <c r="P201" s="223"/>
      <c r="Q201" s="223"/>
      <c r="R201" s="223"/>
      <c r="S201" s="223"/>
      <c r="T201" s="223"/>
      <c r="U201" s="223"/>
      <c r="V201" s="223"/>
      <c r="W201" s="223"/>
      <c r="X201" s="223"/>
      <c r="Y201" s="223"/>
      <c r="Z201" s="223"/>
      <c r="AA201" s="223"/>
      <c r="AB201" s="223"/>
      <c r="AC201" s="223"/>
      <c r="AD201" s="223"/>
      <c r="AE201" s="223"/>
      <c r="AF201" s="223"/>
      <c r="AG201" s="223"/>
      <c r="AH201" s="223"/>
      <c r="AI201" s="223"/>
      <c r="AJ201" s="223"/>
      <c r="AK201" s="223"/>
      <c r="AL201" s="223"/>
    </row>
    <row r="202" spans="1:38" ht="14.25" customHeight="1">
      <c r="A202" s="223"/>
      <c r="B202" s="223"/>
      <c r="C202" s="223"/>
      <c r="D202" s="223"/>
      <c r="E202" s="223"/>
      <c r="F202" s="223"/>
      <c r="G202" s="223"/>
      <c r="H202" s="223"/>
      <c r="I202" s="223"/>
      <c r="J202" s="223"/>
      <c r="K202" s="223"/>
      <c r="L202" s="223"/>
      <c r="M202" s="223"/>
      <c r="N202" s="223"/>
      <c r="O202" s="223"/>
      <c r="P202" s="223"/>
      <c r="Q202" s="223"/>
      <c r="R202" s="223"/>
      <c r="S202" s="223"/>
      <c r="T202" s="223"/>
      <c r="U202" s="223"/>
      <c r="V202" s="223"/>
      <c r="W202" s="223"/>
      <c r="X202" s="223"/>
      <c r="Y202" s="223"/>
      <c r="Z202" s="223"/>
      <c r="AA202" s="223"/>
      <c r="AB202" s="223"/>
      <c r="AC202" s="223"/>
      <c r="AD202" s="223"/>
      <c r="AE202" s="223"/>
      <c r="AF202" s="223"/>
      <c r="AG202" s="223"/>
      <c r="AH202" s="223"/>
      <c r="AI202" s="223"/>
      <c r="AJ202" s="223"/>
      <c r="AK202" s="223"/>
      <c r="AL202" s="223"/>
    </row>
    <row r="203" spans="1:38" ht="14.25" customHeight="1">
      <c r="A203" s="223"/>
      <c r="B203" s="223"/>
      <c r="C203" s="223"/>
      <c r="D203" s="223"/>
      <c r="E203" s="223"/>
      <c r="F203" s="223"/>
      <c r="G203" s="223"/>
      <c r="H203" s="223"/>
      <c r="I203" s="223"/>
      <c r="J203" s="223"/>
      <c r="K203" s="223"/>
      <c r="L203" s="223"/>
      <c r="M203" s="223"/>
      <c r="N203" s="223"/>
      <c r="O203" s="223"/>
      <c r="P203" s="223"/>
      <c r="Q203" s="223"/>
      <c r="R203" s="223"/>
      <c r="S203" s="223"/>
      <c r="T203" s="223"/>
      <c r="U203" s="223"/>
      <c r="V203" s="223"/>
      <c r="W203" s="223"/>
      <c r="X203" s="223"/>
      <c r="Y203" s="223"/>
      <c r="Z203" s="223"/>
      <c r="AA203" s="223"/>
      <c r="AB203" s="223"/>
      <c r="AC203" s="223"/>
      <c r="AD203" s="223"/>
      <c r="AE203" s="223"/>
      <c r="AF203" s="223"/>
      <c r="AG203" s="223"/>
      <c r="AH203" s="223"/>
      <c r="AI203" s="223"/>
      <c r="AJ203" s="223"/>
      <c r="AK203" s="223"/>
      <c r="AL203" s="223"/>
    </row>
    <row r="204" spans="1:38" ht="14.25" customHeight="1">
      <c r="A204" s="223"/>
      <c r="B204" s="223"/>
      <c r="C204" s="223"/>
      <c r="D204" s="223"/>
      <c r="E204" s="223"/>
      <c r="F204" s="223"/>
      <c r="G204" s="223"/>
      <c r="H204" s="223"/>
      <c r="I204" s="223"/>
      <c r="J204" s="223"/>
      <c r="K204" s="223"/>
      <c r="L204" s="223"/>
      <c r="M204" s="223"/>
      <c r="N204" s="223"/>
      <c r="O204" s="223"/>
      <c r="P204" s="223"/>
      <c r="Q204" s="223"/>
      <c r="R204" s="223"/>
      <c r="S204" s="223"/>
      <c r="T204" s="223"/>
      <c r="U204" s="223"/>
      <c r="V204" s="223"/>
      <c r="W204" s="223"/>
      <c r="X204" s="223"/>
      <c r="Y204" s="223"/>
      <c r="Z204" s="223"/>
      <c r="AA204" s="223"/>
      <c r="AB204" s="223"/>
      <c r="AC204" s="223"/>
      <c r="AD204" s="223"/>
      <c r="AE204" s="223"/>
      <c r="AF204" s="223"/>
      <c r="AG204" s="223"/>
      <c r="AH204" s="223"/>
      <c r="AI204" s="223"/>
      <c r="AJ204" s="223"/>
      <c r="AK204" s="223"/>
      <c r="AL204" s="223"/>
    </row>
    <row r="205" spans="1:38" ht="14.25" customHeight="1">
      <c r="A205" s="223"/>
      <c r="B205" s="223"/>
      <c r="C205" s="223"/>
      <c r="D205" s="223"/>
      <c r="E205" s="223"/>
      <c r="F205" s="223"/>
      <c r="G205" s="223"/>
      <c r="H205" s="223"/>
      <c r="I205" s="223"/>
      <c r="J205" s="223"/>
      <c r="K205" s="223"/>
      <c r="L205" s="223"/>
      <c r="M205" s="223"/>
      <c r="N205" s="223"/>
      <c r="O205" s="223"/>
      <c r="P205" s="223"/>
      <c r="Q205" s="223"/>
      <c r="R205" s="223"/>
      <c r="S205" s="223"/>
      <c r="T205" s="223"/>
      <c r="U205" s="223"/>
      <c r="V205" s="223"/>
      <c r="W205" s="223"/>
      <c r="X205" s="223"/>
      <c r="Y205" s="223"/>
      <c r="Z205" s="223"/>
      <c r="AA205" s="223"/>
      <c r="AB205" s="223"/>
      <c r="AC205" s="223"/>
      <c r="AD205" s="223"/>
      <c r="AE205" s="223"/>
      <c r="AF205" s="223"/>
      <c r="AG205" s="223"/>
      <c r="AH205" s="223"/>
      <c r="AI205" s="223"/>
      <c r="AJ205" s="223"/>
      <c r="AK205" s="223"/>
      <c r="AL205" s="223"/>
    </row>
    <row r="206" spans="1:38" ht="14.25" customHeight="1">
      <c r="A206" s="223"/>
      <c r="B206" s="223"/>
      <c r="C206" s="223"/>
      <c r="D206" s="223"/>
      <c r="E206" s="223"/>
      <c r="F206" s="223"/>
      <c r="G206" s="223"/>
      <c r="H206" s="223"/>
      <c r="I206" s="223"/>
      <c r="J206" s="223"/>
      <c r="K206" s="223"/>
      <c r="L206" s="223"/>
      <c r="M206" s="223"/>
      <c r="N206" s="223"/>
      <c r="O206" s="223"/>
      <c r="P206" s="223"/>
      <c r="Q206" s="223"/>
      <c r="R206" s="223"/>
      <c r="S206" s="223"/>
      <c r="T206" s="223"/>
      <c r="U206" s="223"/>
      <c r="V206" s="223"/>
      <c r="W206" s="223"/>
      <c r="X206" s="223"/>
      <c r="Y206" s="223"/>
      <c r="Z206" s="223"/>
      <c r="AA206" s="223"/>
      <c r="AB206" s="223"/>
      <c r="AC206" s="223"/>
      <c r="AD206" s="223"/>
      <c r="AE206" s="223"/>
      <c r="AF206" s="223"/>
      <c r="AG206" s="223"/>
      <c r="AH206" s="223"/>
      <c r="AI206" s="223"/>
      <c r="AJ206" s="223"/>
      <c r="AK206" s="223"/>
      <c r="AL206" s="223"/>
    </row>
    <row r="207" spans="1:38" ht="14.25" customHeight="1">
      <c r="A207" s="223"/>
      <c r="B207" s="223"/>
      <c r="C207" s="223"/>
      <c r="D207" s="223"/>
      <c r="E207" s="223"/>
      <c r="F207" s="223"/>
      <c r="G207" s="223"/>
      <c r="H207" s="223"/>
      <c r="I207" s="223"/>
      <c r="J207" s="223"/>
      <c r="K207" s="223"/>
      <c r="L207" s="223"/>
      <c r="M207" s="223"/>
      <c r="N207" s="223"/>
      <c r="O207" s="223"/>
      <c r="P207" s="223"/>
      <c r="Q207" s="223"/>
      <c r="R207" s="223"/>
      <c r="S207" s="223"/>
      <c r="T207" s="223"/>
      <c r="U207" s="223"/>
      <c r="V207" s="223"/>
      <c r="W207" s="223"/>
      <c r="X207" s="223"/>
      <c r="Y207" s="223"/>
      <c r="Z207" s="223"/>
      <c r="AA207" s="223"/>
      <c r="AB207" s="223"/>
      <c r="AC207" s="223"/>
      <c r="AD207" s="223"/>
      <c r="AE207" s="223"/>
      <c r="AF207" s="223"/>
      <c r="AG207" s="223"/>
      <c r="AH207" s="223"/>
      <c r="AI207" s="223"/>
      <c r="AJ207" s="223"/>
      <c r="AK207" s="223"/>
      <c r="AL207" s="223"/>
    </row>
    <row r="208" spans="1:38" ht="14.25" customHeight="1"/>
    <row r="209" ht="14.25" customHeight="1"/>
    <row r="210" ht="14.25" customHeight="1"/>
    <row r="211" ht="14.25" customHeight="1"/>
    <row r="284" ht="15" customHeight="1"/>
  </sheetData>
  <sheetProtection password="CF32" sheet="1" formatCells="0" selectLockedCells="1"/>
  <customSheetViews>
    <customSheetView guid="{EF37224A-BEAD-47A8-87A2-E8BBC3DBEF06}" showGridLines="0" outlineSymbols="0" fitToPage="1" topLeftCell="A118">
      <selection activeCell="B122" sqref="B122:U124"/>
      <rowBreaks count="2" manualBreakCount="2">
        <brk id="23" min="1" max="19" man="1"/>
        <brk id="107" max="16383" man="1"/>
      </rowBreaks>
      <pageMargins left="0.70866141732283472" right="0.70866141732283472" top="0.39370078740157483" bottom="0.39370078740157483" header="0.31496062992125984" footer="0"/>
      <pageSetup paperSize="9" scale="96" fitToWidth="0" orientation="portrait" blackAndWhite="1" r:id="rId1"/>
      <extLst>
        <ext xmlns:xlsdti="http://schemas.microsoft.com/office/spreadsheetml/2023/showDataTypeIcons" uri="{a3c15fd4-4149-4032-8f15-062bd4999b60}">
          <xlsdti:showDataTypeIconsCustomSheetView visible="0"/>
        </ext>
      </extLst>
    </customSheetView>
  </customSheetViews>
  <mergeCells count="171">
    <mergeCell ref="F57:U57"/>
    <mergeCell ref="O102:U102"/>
    <mergeCell ref="B107:E107"/>
    <mergeCell ref="B124:U126"/>
    <mergeCell ref="W124:AI126"/>
    <mergeCell ref="O116:R116"/>
    <mergeCell ref="B108:E108"/>
    <mergeCell ref="B104:E104"/>
    <mergeCell ref="W116:AK116"/>
    <mergeCell ref="F108:N108"/>
    <mergeCell ref="O108:U108"/>
    <mergeCell ref="B116:H116"/>
    <mergeCell ref="B129:U131"/>
    <mergeCell ref="B119:U121"/>
    <mergeCell ref="B115:H115"/>
    <mergeCell ref="W119:AK119"/>
    <mergeCell ref="M116:N116"/>
    <mergeCell ref="W84:AJ84"/>
    <mergeCell ref="W101:AI101"/>
    <mergeCell ref="O103:U103"/>
    <mergeCell ref="V80:V83"/>
    <mergeCell ref="F101:N101"/>
    <mergeCell ref="F102:N102"/>
    <mergeCell ref="B91:U91"/>
    <mergeCell ref="B102:E102"/>
    <mergeCell ref="G80:H80"/>
    <mergeCell ref="F103:N103"/>
    <mergeCell ref="B7:G7"/>
    <mergeCell ref="O99:U99"/>
    <mergeCell ref="B92:U92"/>
    <mergeCell ref="T68:U68"/>
    <mergeCell ref="B69:O69"/>
    <mergeCell ref="B60:E60"/>
    <mergeCell ref="I20:J20"/>
    <mergeCell ref="F99:N99"/>
    <mergeCell ref="B90:U90"/>
    <mergeCell ref="L83:N83"/>
    <mergeCell ref="H23:U23"/>
    <mergeCell ref="B62:C68"/>
    <mergeCell ref="B11:G11"/>
    <mergeCell ref="B14:G14"/>
    <mergeCell ref="B13:G13"/>
    <mergeCell ref="H12:U12"/>
    <mergeCell ref="N18:O18"/>
    <mergeCell ref="H18:M18"/>
    <mergeCell ref="B29:U40"/>
    <mergeCell ref="B19:G22"/>
    <mergeCell ref="B8:G8"/>
    <mergeCell ref="B18:G18"/>
    <mergeCell ref="I19:J19"/>
    <mergeCell ref="I22:J22"/>
    <mergeCell ref="M22:U22"/>
    <mergeCell ref="B10:G10"/>
    <mergeCell ref="K19:L19"/>
    <mergeCell ref="M19:U19"/>
    <mergeCell ref="M21:U21"/>
    <mergeCell ref="P18:U18"/>
    <mergeCell ref="B4:U4"/>
    <mergeCell ref="B23:G23"/>
    <mergeCell ref="H8:U8"/>
    <mergeCell ref="H9:U9"/>
    <mergeCell ref="B9:G9"/>
    <mergeCell ref="H13:U13"/>
    <mergeCell ref="H7:U7"/>
    <mergeCell ref="P15:U15"/>
    <mergeCell ref="N15:O15"/>
    <mergeCell ref="H15:M15"/>
    <mergeCell ref="X10:Y10"/>
    <mergeCell ref="H10:U10"/>
    <mergeCell ref="B15:G15"/>
    <mergeCell ref="H11:U11"/>
    <mergeCell ref="H14:U14"/>
    <mergeCell ref="B12:G12"/>
    <mergeCell ref="Q81:U81"/>
    <mergeCell ref="B80:F81"/>
    <mergeCell ref="D63:O63"/>
    <mergeCell ref="P63:S63"/>
    <mergeCell ref="N80:O80"/>
    <mergeCell ref="B93:U93"/>
    <mergeCell ref="D64:O64"/>
    <mergeCell ref="D65:O65"/>
    <mergeCell ref="G82:I82"/>
    <mergeCell ref="P69:S69"/>
    <mergeCell ref="K21:L21"/>
    <mergeCell ref="K20:L20"/>
    <mergeCell ref="D62:O62"/>
    <mergeCell ref="P64:S64"/>
    <mergeCell ref="K22:L22"/>
    <mergeCell ref="B61:O61"/>
    <mergeCell ref="M20:U20"/>
    <mergeCell ref="I21:J21"/>
    <mergeCell ref="T62:U62"/>
    <mergeCell ref="P62:S62"/>
    <mergeCell ref="B100:E100"/>
    <mergeCell ref="B101:E101"/>
    <mergeCell ref="B86:U88"/>
    <mergeCell ref="G83:I83"/>
    <mergeCell ref="O100:U100"/>
    <mergeCell ref="J83:K83"/>
    <mergeCell ref="F100:N100"/>
    <mergeCell ref="O101:U101"/>
    <mergeCell ref="Q83:S83"/>
    <mergeCell ref="W134:AI136"/>
    <mergeCell ref="F104:N104"/>
    <mergeCell ref="F105:N105"/>
    <mergeCell ref="O105:U105"/>
    <mergeCell ref="O106:U106"/>
    <mergeCell ref="I115:N115"/>
    <mergeCell ref="S116:T116"/>
    <mergeCell ref="O115:T115"/>
    <mergeCell ref="I116:L116"/>
    <mergeCell ref="W129:AI131"/>
    <mergeCell ref="D68:O68"/>
    <mergeCell ref="F106:N106"/>
    <mergeCell ref="O104:U104"/>
    <mergeCell ref="T69:U69"/>
    <mergeCell ref="Q82:S82"/>
    <mergeCell ref="G81:K81"/>
    <mergeCell ref="B99:E99"/>
    <mergeCell ref="B105:E105"/>
    <mergeCell ref="B103:E103"/>
    <mergeCell ref="O83:P83"/>
    <mergeCell ref="L81:P81"/>
    <mergeCell ref="L82:N82"/>
    <mergeCell ref="G78:I78"/>
    <mergeCell ref="G77:I77"/>
    <mergeCell ref="B134:U136"/>
    <mergeCell ref="B106:E106"/>
    <mergeCell ref="O107:U107"/>
    <mergeCell ref="F107:N107"/>
    <mergeCell ref="B79:K79"/>
    <mergeCell ref="T82:U83"/>
    <mergeCell ref="N75:O75"/>
    <mergeCell ref="L78:N78"/>
    <mergeCell ref="B77:F77"/>
    <mergeCell ref="B78:F78"/>
    <mergeCell ref="G76:K76"/>
    <mergeCell ref="L76:P76"/>
    <mergeCell ref="J77:K78"/>
    <mergeCell ref="O77:P78"/>
    <mergeCell ref="L77:N77"/>
    <mergeCell ref="T61:U61"/>
    <mergeCell ref="Q76:U76"/>
    <mergeCell ref="Q77:S77"/>
    <mergeCell ref="Q78:S78"/>
    <mergeCell ref="D67:O67"/>
    <mergeCell ref="T66:U66"/>
    <mergeCell ref="J73:O73"/>
    <mergeCell ref="B73:I73"/>
    <mergeCell ref="D66:O66"/>
    <mergeCell ref="B75:F76"/>
    <mergeCell ref="W98:AK98"/>
    <mergeCell ref="T67:U67"/>
    <mergeCell ref="G75:K75"/>
    <mergeCell ref="V75:V78"/>
    <mergeCell ref="W21:AI21"/>
    <mergeCell ref="P68:S68"/>
    <mergeCell ref="T64:U64"/>
    <mergeCell ref="T63:U63"/>
    <mergeCell ref="T65:U65"/>
    <mergeCell ref="P61:S61"/>
    <mergeCell ref="B74:F74"/>
    <mergeCell ref="T77:U78"/>
    <mergeCell ref="B82:F82"/>
    <mergeCell ref="B83:F83"/>
    <mergeCell ref="W18:AK18"/>
    <mergeCell ref="B1:U1"/>
    <mergeCell ref="W65:AK65"/>
    <mergeCell ref="P66:S66"/>
    <mergeCell ref="P67:S67"/>
    <mergeCell ref="P65:S65"/>
  </mergeCells>
  <phoneticPr fontId="2"/>
  <conditionalFormatting sqref="Q77">
    <cfRule type="expression" dxfId="14" priority="9" stopIfTrue="1">
      <formula>J73="原単位排出量"</formula>
    </cfRule>
  </conditionalFormatting>
  <conditionalFormatting sqref="J82">
    <cfRule type="expression" dxfId="13" priority="8" stopIfTrue="1">
      <formula>J73="総排出量"</formula>
    </cfRule>
  </conditionalFormatting>
  <conditionalFormatting sqref="Q82">
    <cfRule type="expression" dxfId="12" priority="6" stopIfTrue="1">
      <formula>J78="原単位排出量"</formula>
    </cfRule>
  </conditionalFormatting>
  <conditionalFormatting sqref="Q78">
    <cfRule type="expression" dxfId="11" priority="4" stopIfTrue="1">
      <formula>$J$73="原単位排出量"</formula>
    </cfRule>
  </conditionalFormatting>
  <conditionalFormatting sqref="Q82:S82">
    <cfRule type="expression" dxfId="10" priority="3" stopIfTrue="1">
      <formula>J73="総排出量"</formula>
    </cfRule>
  </conditionalFormatting>
  <conditionalFormatting sqref="Q83:S83">
    <cfRule type="expression" dxfId="9" priority="1" stopIfTrue="1">
      <formula>J73="総排出量"</formula>
    </cfRule>
  </conditionalFormatting>
  <dataValidations count="2">
    <dataValidation type="list" allowBlank="1" showInputMessage="1" showErrorMessage="1" sqref="J82" xr:uid="{C8F44DE5-B334-41C0-9190-D32F01E860E5}">
      <formula1>$B$141:$B$142</formula1>
    </dataValidation>
    <dataValidation type="decimal" operator="greaterThanOrEqual" allowBlank="1" showInputMessage="1" showErrorMessage="1" error="3000未満は入力できません。" prompt="3000以上の場合に入力できます。" sqref="P62:S68" xr:uid="{7EEE2D0A-ACA8-4BAE-8A8B-F31547216E34}">
      <formula1>3000</formula1>
    </dataValidation>
  </dataValidations>
  <pageMargins left="0.70866141732283472" right="0.70866141732283472" top="0.39370078740157483" bottom="0.39370078740157483" header="0.31496062992125984" footer="0"/>
  <pageSetup paperSize="9" scale="91" orientation="portrait" blackAndWhite="1" r:id="rId2"/>
  <rowBreaks count="2" manualBreakCount="2">
    <brk id="23" min="1" max="19" man="1"/>
    <brk id="109" max="16383" man="1"/>
  </rowBreaks>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30161-0602-4E3D-A4FB-C2FCDC14AC61}">
  <sheetPr codeName="Sheet6">
    <tabColor theme="8"/>
    <pageSetUpPr fitToPage="1"/>
  </sheetPr>
  <dimension ref="A1:AL90"/>
  <sheetViews>
    <sheetView showGridLines="0" view="pageBreakPreview" zoomScaleNormal="100" zoomScaleSheetLayoutView="100" workbookViewId="0">
      <selection activeCell="H20" sqref="H20:U20"/>
    </sheetView>
  </sheetViews>
  <sheetFormatPr defaultColWidth="9" defaultRowHeight="13"/>
  <cols>
    <col min="1" max="39" width="4.6328125" style="1" customWidth="1"/>
    <col min="40" max="16384" width="9" style="1"/>
  </cols>
  <sheetData>
    <row r="1" spans="1:38" ht="24.75" customHeight="1">
      <c r="A1" s="138"/>
      <c r="B1" s="291" t="s">
        <v>481</v>
      </c>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row>
    <row r="2" spans="1:38" ht="25" customHeight="1">
      <c r="A2" s="138"/>
      <c r="B2" s="6" t="s">
        <v>78</v>
      </c>
      <c r="C2" s="6"/>
      <c r="V2" s="138"/>
      <c r="W2" s="138"/>
      <c r="X2" s="141"/>
      <c r="Y2" s="141"/>
      <c r="Z2" s="141"/>
      <c r="AA2" s="141"/>
      <c r="AB2" s="141"/>
      <c r="AC2" s="141"/>
      <c r="AD2" s="141"/>
      <c r="AE2" s="141"/>
      <c r="AF2" s="141"/>
      <c r="AG2" s="141"/>
      <c r="AH2" s="141"/>
      <c r="AI2" s="141"/>
      <c r="AJ2" s="141"/>
      <c r="AK2" s="6"/>
      <c r="AL2" s="6"/>
    </row>
    <row r="3" spans="1:38" ht="12" customHeight="1">
      <c r="A3" s="138"/>
      <c r="B3" s="8"/>
      <c r="C3" s="9"/>
      <c r="D3" s="15"/>
      <c r="E3" s="15"/>
      <c r="F3" s="15"/>
      <c r="G3" s="15"/>
      <c r="H3" s="15"/>
      <c r="I3" s="15"/>
      <c r="J3" s="15"/>
      <c r="K3" s="15"/>
      <c r="L3" s="15"/>
      <c r="M3" s="15"/>
      <c r="N3" s="15"/>
      <c r="O3" s="15"/>
      <c r="P3" s="15"/>
      <c r="Q3" s="15"/>
      <c r="R3" s="15"/>
      <c r="S3" s="15"/>
      <c r="T3" s="15"/>
      <c r="U3" s="16"/>
      <c r="V3" s="142"/>
      <c r="W3" s="138"/>
      <c r="X3" s="141"/>
      <c r="Y3" s="141"/>
      <c r="Z3" s="141"/>
      <c r="AA3" s="141"/>
      <c r="AB3" s="141"/>
      <c r="AC3" s="141"/>
      <c r="AD3" s="141"/>
      <c r="AE3" s="141"/>
      <c r="AF3" s="141"/>
      <c r="AG3" s="141"/>
      <c r="AH3" s="141"/>
      <c r="AI3" s="141"/>
      <c r="AJ3" s="141"/>
      <c r="AK3" s="6"/>
      <c r="AL3" s="6"/>
    </row>
    <row r="4" spans="1:38" ht="25" customHeight="1">
      <c r="A4" s="138"/>
      <c r="B4" s="638" t="s">
        <v>112</v>
      </c>
      <c r="C4" s="639"/>
      <c r="D4" s="639"/>
      <c r="E4" s="639"/>
      <c r="F4" s="639"/>
      <c r="G4" s="639"/>
      <c r="H4" s="639"/>
      <c r="I4" s="639"/>
      <c r="J4" s="639"/>
      <c r="K4" s="639"/>
      <c r="L4" s="639"/>
      <c r="M4" s="639"/>
      <c r="N4" s="639"/>
      <c r="O4" s="639"/>
      <c r="P4" s="639"/>
      <c r="Q4" s="639"/>
      <c r="R4" s="639"/>
      <c r="S4" s="639"/>
      <c r="T4" s="639"/>
      <c r="U4" s="640"/>
      <c r="V4" s="143"/>
      <c r="W4" s="291" t="s">
        <v>250</v>
      </c>
      <c r="X4" s="141"/>
      <c r="Y4" s="141"/>
      <c r="Z4" s="141"/>
      <c r="AA4" s="145"/>
      <c r="AB4" s="145"/>
      <c r="AC4" s="141"/>
      <c r="AD4" s="141"/>
      <c r="AE4" s="141"/>
      <c r="AF4" s="141"/>
      <c r="AG4" s="141"/>
      <c r="AH4" s="141"/>
      <c r="AI4" s="141"/>
      <c r="AJ4" s="141"/>
      <c r="AK4" s="6"/>
      <c r="AL4" s="6"/>
    </row>
    <row r="5" spans="1:38" ht="20.149999999999999" customHeight="1">
      <c r="A5" s="138"/>
      <c r="B5" s="61"/>
      <c r="C5" s="62"/>
      <c r="D5" s="62"/>
      <c r="E5" s="62"/>
      <c r="F5" s="62"/>
      <c r="G5" s="62"/>
      <c r="H5" s="62"/>
      <c r="I5" s="62"/>
      <c r="J5" s="62"/>
      <c r="K5" s="62"/>
      <c r="L5" s="62"/>
      <c r="M5" s="62"/>
      <c r="N5" s="62"/>
      <c r="O5" s="62"/>
      <c r="P5" s="62"/>
      <c r="Q5" s="62"/>
      <c r="R5" s="62"/>
      <c r="S5" s="62"/>
      <c r="T5" s="62"/>
      <c r="U5" s="59"/>
      <c r="V5" s="146"/>
      <c r="W5" s="144"/>
      <c r="X5" s="141"/>
      <c r="Y5" s="141"/>
      <c r="Z5" s="141"/>
      <c r="AA5" s="145"/>
      <c r="AB5" s="145"/>
      <c r="AC5" s="141"/>
      <c r="AD5" s="141"/>
      <c r="AE5" s="141"/>
      <c r="AF5" s="141"/>
      <c r="AG5" s="141"/>
      <c r="AH5" s="141"/>
      <c r="AI5" s="141"/>
      <c r="AJ5" s="141"/>
      <c r="AK5" s="6"/>
      <c r="AL5" s="6"/>
    </row>
    <row r="6" spans="1:38" ht="20.149999999999999" customHeight="1">
      <c r="A6" s="138"/>
      <c r="B6" s="18"/>
      <c r="C6" s="3"/>
      <c r="D6" s="3"/>
      <c r="E6" s="3"/>
      <c r="F6" s="3"/>
      <c r="G6" s="3"/>
      <c r="H6" s="3"/>
      <c r="I6" s="3"/>
      <c r="J6" s="3"/>
      <c r="K6" s="3"/>
      <c r="L6" s="3"/>
      <c r="M6" s="3"/>
      <c r="N6" s="19" t="s">
        <v>285</v>
      </c>
      <c r="O6" s="62">
        <f>IF(基本入力!F82="","",基本入力!F82)</f>
        <v>9</v>
      </c>
      <c r="P6" s="62" t="s">
        <v>2</v>
      </c>
      <c r="Q6" s="62" t="str">
        <f>IF(基本入力!H82="","",基本入力!H82)</f>
        <v/>
      </c>
      <c r="R6" s="62" t="s">
        <v>3</v>
      </c>
      <c r="S6" s="62" t="str">
        <f>IF(基本入力!J82="","",基本入力!J82)</f>
        <v/>
      </c>
      <c r="T6" s="62" t="s">
        <v>4</v>
      </c>
      <c r="U6" s="17"/>
      <c r="V6" s="142"/>
      <c r="W6" s="292" t="s">
        <v>262</v>
      </c>
      <c r="X6" s="147"/>
      <c r="Y6" s="141"/>
      <c r="Z6" s="141"/>
      <c r="AA6" s="141"/>
      <c r="AB6" s="141"/>
      <c r="AC6" s="141"/>
      <c r="AD6" s="141"/>
      <c r="AE6" s="141"/>
      <c r="AF6" s="141"/>
      <c r="AG6" s="141"/>
      <c r="AH6" s="141"/>
      <c r="AI6" s="141"/>
      <c r="AJ6" s="141"/>
      <c r="AK6" s="6"/>
      <c r="AL6" s="6"/>
    </row>
    <row r="7" spans="1:38" ht="20.149999999999999" customHeight="1">
      <c r="A7" s="138"/>
      <c r="B7" s="18"/>
      <c r="C7" s="3"/>
      <c r="D7" s="3"/>
      <c r="E7" s="3"/>
      <c r="F7" s="3"/>
      <c r="G7" s="3"/>
      <c r="H7" s="3"/>
      <c r="I7" s="3"/>
      <c r="J7" s="3"/>
      <c r="K7" s="3"/>
      <c r="L7" s="3"/>
      <c r="M7" s="19"/>
      <c r="N7" s="62"/>
      <c r="O7" s="62"/>
      <c r="P7" s="62"/>
      <c r="Q7" s="62"/>
      <c r="R7" s="62"/>
      <c r="S7" s="62"/>
      <c r="T7" s="62"/>
      <c r="U7" s="17"/>
      <c r="V7" s="142"/>
      <c r="W7" s="138"/>
      <c r="X7" s="141"/>
      <c r="Y7" s="141"/>
      <c r="Z7" s="141"/>
      <c r="AA7" s="141"/>
      <c r="AB7" s="141"/>
      <c r="AC7" s="141"/>
      <c r="AD7" s="141"/>
      <c r="AE7" s="141"/>
      <c r="AF7" s="141"/>
      <c r="AG7" s="141"/>
      <c r="AH7" s="141"/>
      <c r="AI7" s="141"/>
      <c r="AJ7" s="141"/>
      <c r="AK7" s="6"/>
      <c r="AL7" s="6"/>
    </row>
    <row r="8" spans="1:38" ht="20.149999999999999" customHeight="1">
      <c r="A8" s="138"/>
      <c r="B8" s="10"/>
      <c r="C8" s="11" t="s">
        <v>31</v>
      </c>
      <c r="D8" s="11"/>
      <c r="E8" s="11"/>
      <c r="F8" s="11"/>
      <c r="G8" s="11"/>
      <c r="H8" s="11"/>
      <c r="I8" s="11"/>
      <c r="J8" s="11"/>
      <c r="K8" s="11"/>
      <c r="L8" s="11"/>
      <c r="M8" s="11"/>
      <c r="N8" s="11"/>
      <c r="O8" s="11"/>
      <c r="P8" s="11"/>
      <c r="Q8" s="11"/>
      <c r="R8" s="11"/>
      <c r="S8" s="11"/>
      <c r="T8" s="11"/>
      <c r="U8" s="12"/>
      <c r="V8" s="148"/>
      <c r="W8" s="138"/>
      <c r="X8" s="147"/>
      <c r="Y8" s="141"/>
      <c r="Z8" s="141"/>
      <c r="AA8" s="141"/>
      <c r="AB8" s="141"/>
      <c r="AC8" s="141"/>
      <c r="AD8" s="141"/>
      <c r="AE8" s="141"/>
      <c r="AF8" s="141"/>
      <c r="AG8" s="141"/>
      <c r="AH8" s="141"/>
      <c r="AI8" s="141"/>
      <c r="AJ8" s="141"/>
      <c r="AK8" s="6"/>
      <c r="AL8" s="6"/>
    </row>
    <row r="9" spans="1:38" ht="20.149999999999999" customHeight="1">
      <c r="A9" s="138"/>
      <c r="B9" s="10"/>
      <c r="C9" s="11"/>
      <c r="D9" s="11"/>
      <c r="E9" s="11"/>
      <c r="F9" s="11"/>
      <c r="G9" s="11"/>
      <c r="H9" s="11"/>
      <c r="I9" s="11"/>
      <c r="J9" s="11"/>
      <c r="K9" s="11"/>
      <c r="L9" s="11"/>
      <c r="M9" s="11"/>
      <c r="N9" s="11"/>
      <c r="O9" s="11"/>
      <c r="P9" s="11"/>
      <c r="Q9" s="11"/>
      <c r="R9" s="11"/>
      <c r="S9" s="11"/>
      <c r="T9" s="11"/>
      <c r="U9" s="12"/>
      <c r="V9" s="148"/>
      <c r="W9" s="138"/>
      <c r="X9" s="147"/>
      <c r="Y9" s="141"/>
      <c r="Z9" s="141"/>
      <c r="AA9" s="141"/>
      <c r="AB9" s="141"/>
      <c r="AC9" s="141"/>
      <c r="AD9" s="141"/>
      <c r="AE9" s="141"/>
      <c r="AF9" s="141"/>
      <c r="AG9" s="141"/>
      <c r="AH9" s="141"/>
      <c r="AI9" s="141"/>
      <c r="AJ9" s="141"/>
      <c r="AK9" s="6"/>
      <c r="AL9" s="6"/>
    </row>
    <row r="10" spans="1:38" ht="20.149999999999999" customHeight="1">
      <c r="A10" s="138"/>
      <c r="B10" s="10"/>
      <c r="C10" s="3"/>
      <c r="D10" s="3"/>
      <c r="E10" s="3"/>
      <c r="F10" s="3"/>
      <c r="G10" s="3"/>
      <c r="H10" s="11" t="s">
        <v>263</v>
      </c>
      <c r="I10" s="3"/>
      <c r="J10" s="11" t="s">
        <v>32</v>
      </c>
      <c r="K10" s="11"/>
      <c r="L10" s="631" t="str">
        <f>IF(基本入力!E31="","",基本入力!E31)</f>
        <v/>
      </c>
      <c r="M10" s="631"/>
      <c r="N10" s="631"/>
      <c r="O10" s="631"/>
      <c r="P10" s="631"/>
      <c r="Q10" s="631"/>
      <c r="R10" s="631"/>
      <c r="S10" s="631"/>
      <c r="T10" s="631"/>
      <c r="U10" s="17"/>
      <c r="V10" s="142"/>
      <c r="W10" s="138"/>
      <c r="X10" s="141"/>
      <c r="Y10" s="141"/>
      <c r="Z10" s="141"/>
      <c r="AA10" s="141"/>
      <c r="AB10" s="141"/>
      <c r="AC10" s="141"/>
      <c r="AD10" s="141"/>
      <c r="AE10" s="141"/>
      <c r="AF10" s="141"/>
      <c r="AG10" s="141"/>
      <c r="AH10" s="141"/>
      <c r="AI10" s="141"/>
      <c r="AJ10" s="141"/>
      <c r="AK10" s="6"/>
      <c r="AL10" s="6"/>
    </row>
    <row r="11" spans="1:38" ht="20.149999999999999" customHeight="1">
      <c r="A11" s="138"/>
      <c r="B11" s="10"/>
      <c r="C11" s="3"/>
      <c r="D11" s="3"/>
      <c r="E11" s="3"/>
      <c r="F11" s="3"/>
      <c r="G11" s="3"/>
      <c r="H11" s="11"/>
      <c r="I11" s="3"/>
      <c r="J11" s="11" t="s">
        <v>33</v>
      </c>
      <c r="K11" s="3"/>
      <c r="L11" s="631" t="str">
        <f>IF(基本入力!E33="","",基本入力!E33)</f>
        <v/>
      </c>
      <c r="M11" s="631"/>
      <c r="N11" s="631"/>
      <c r="O11" s="631"/>
      <c r="P11" s="631"/>
      <c r="Q11" s="631"/>
      <c r="R11" s="631"/>
      <c r="S11" s="631"/>
      <c r="T11" s="631"/>
      <c r="U11" s="12"/>
      <c r="V11" s="148"/>
      <c r="W11" s="138"/>
      <c r="X11" s="138"/>
      <c r="Y11" s="138"/>
      <c r="Z11" s="138"/>
      <c r="AA11" s="138"/>
      <c r="AB11" s="138"/>
      <c r="AC11" s="138"/>
      <c r="AD11" s="138"/>
      <c r="AE11" s="138"/>
      <c r="AF11" s="138"/>
      <c r="AG11" s="138"/>
      <c r="AH11" s="138"/>
      <c r="AI11" s="138"/>
      <c r="AJ11" s="138"/>
      <c r="AL11" s="6"/>
    </row>
    <row r="12" spans="1:38" ht="20.149999999999999" customHeight="1">
      <c r="A12" s="138"/>
      <c r="B12" s="10"/>
      <c r="C12" s="3"/>
      <c r="D12" s="3"/>
      <c r="E12" s="3"/>
      <c r="F12" s="3"/>
      <c r="G12" s="3"/>
      <c r="H12" s="3"/>
      <c r="I12" s="3"/>
      <c r="J12" s="11"/>
      <c r="K12" s="3"/>
      <c r="L12" s="631" t="str">
        <f>IF(基本入力!E35="","",基本入力!E35)</f>
        <v/>
      </c>
      <c r="M12" s="631"/>
      <c r="N12" s="631"/>
      <c r="O12" s="631"/>
      <c r="P12" s="631"/>
      <c r="Q12" s="631"/>
      <c r="R12" s="631"/>
      <c r="S12" s="631"/>
      <c r="T12" s="131"/>
      <c r="U12" s="21"/>
      <c r="V12" s="149"/>
      <c r="W12" s="138"/>
      <c r="X12" s="147"/>
      <c r="Y12" s="150"/>
      <c r="Z12" s="147"/>
      <c r="AA12" s="141"/>
      <c r="AB12" s="141"/>
      <c r="AC12" s="141"/>
      <c r="AD12" s="141"/>
      <c r="AE12" s="141"/>
      <c r="AF12" s="141"/>
      <c r="AG12" s="141"/>
      <c r="AH12" s="141"/>
      <c r="AI12" s="141"/>
      <c r="AJ12" s="141"/>
      <c r="AK12" s="6"/>
      <c r="AL12" s="6"/>
    </row>
    <row r="13" spans="1:38" ht="12" customHeight="1">
      <c r="A13" s="138"/>
      <c r="B13" s="10"/>
      <c r="C13" s="11"/>
      <c r="D13" s="11"/>
      <c r="E13" s="11"/>
      <c r="F13" s="3"/>
      <c r="G13" s="11"/>
      <c r="H13" s="11"/>
      <c r="I13" s="3"/>
      <c r="J13" s="11"/>
      <c r="K13" s="11"/>
      <c r="L13" s="132"/>
      <c r="M13" s="133"/>
      <c r="N13" s="132"/>
      <c r="O13" s="132"/>
      <c r="P13" s="133"/>
      <c r="Q13" s="132"/>
      <c r="R13" s="132"/>
      <c r="S13" s="132"/>
      <c r="T13" s="132"/>
      <c r="U13" s="12"/>
      <c r="V13" s="148"/>
      <c r="W13" s="138"/>
      <c r="X13" s="141"/>
      <c r="Y13" s="138"/>
      <c r="Z13" s="138"/>
      <c r="AA13" s="138"/>
      <c r="AB13" s="138"/>
      <c r="AC13" s="138"/>
      <c r="AD13" s="138"/>
      <c r="AE13" s="138"/>
      <c r="AF13" s="138"/>
      <c r="AG13" s="138"/>
      <c r="AH13" s="141"/>
      <c r="AI13" s="141"/>
      <c r="AJ13" s="141"/>
      <c r="AK13" s="6"/>
      <c r="AL13" s="6"/>
    </row>
    <row r="14" spans="1:38" ht="20.149999999999999" customHeight="1">
      <c r="A14" s="138"/>
      <c r="B14" s="10"/>
      <c r="C14" s="11"/>
      <c r="D14" s="11"/>
      <c r="E14" s="11"/>
      <c r="F14" s="3"/>
      <c r="G14" s="3"/>
      <c r="H14" s="11" t="s">
        <v>35</v>
      </c>
      <c r="I14" s="20"/>
      <c r="J14" s="11" t="s">
        <v>33</v>
      </c>
      <c r="K14" s="3"/>
      <c r="L14" s="631" t="str">
        <f>IF(基本入力!F39="","",基本入力!F39)</f>
        <v/>
      </c>
      <c r="M14" s="631"/>
      <c r="N14" s="631"/>
      <c r="O14" s="631"/>
      <c r="P14" s="631"/>
      <c r="Q14" s="631"/>
      <c r="R14" s="631"/>
      <c r="S14" s="631"/>
      <c r="T14" s="132"/>
      <c r="U14" s="12"/>
      <c r="V14" s="148"/>
      <c r="W14" s="138"/>
      <c r="X14" s="141"/>
      <c r="Y14" s="138"/>
      <c r="Z14" s="138"/>
      <c r="AA14" s="138"/>
      <c r="AB14" s="138"/>
      <c r="AC14" s="138"/>
      <c r="AD14" s="138"/>
      <c r="AE14" s="138"/>
      <c r="AF14" s="138"/>
      <c r="AG14" s="146"/>
      <c r="AH14" s="141"/>
      <c r="AI14" s="141"/>
      <c r="AJ14" s="141"/>
      <c r="AK14" s="6"/>
      <c r="AL14" s="6"/>
    </row>
    <row r="15" spans="1:38" ht="20.149999999999999" customHeight="1">
      <c r="A15" s="138"/>
      <c r="B15" s="10"/>
      <c r="C15" s="11"/>
      <c r="D15" s="11"/>
      <c r="E15" s="11"/>
      <c r="F15" s="11"/>
      <c r="G15" s="11"/>
      <c r="H15" s="11"/>
      <c r="I15" s="11"/>
      <c r="J15" s="4" t="s">
        <v>37</v>
      </c>
      <c r="K15" s="11"/>
      <c r="L15" s="11"/>
      <c r="M15" s="11"/>
      <c r="N15" s="11"/>
      <c r="O15" s="11"/>
      <c r="P15" s="11"/>
      <c r="Q15" s="11"/>
      <c r="R15" s="11"/>
      <c r="S15" s="11"/>
      <c r="T15" s="11"/>
      <c r="U15" s="12"/>
      <c r="V15" s="148"/>
      <c r="W15" s="141"/>
      <c r="X15" s="141"/>
      <c r="Y15" s="151"/>
      <c r="Z15" s="1176"/>
      <c r="AA15" s="1176"/>
      <c r="AB15" s="1176"/>
      <c r="AC15" s="1176"/>
      <c r="AD15" s="1176"/>
      <c r="AE15" s="152"/>
      <c r="AF15" s="146"/>
      <c r="AG15" s="146"/>
      <c r="AH15" s="141"/>
      <c r="AI15" s="141"/>
      <c r="AJ15" s="141"/>
      <c r="AK15" s="6"/>
    </row>
    <row r="16" spans="1:38" ht="20.149999999999999" customHeight="1">
      <c r="A16" s="138"/>
      <c r="B16" s="10"/>
      <c r="C16" s="11"/>
      <c r="D16" s="11"/>
      <c r="E16" s="11"/>
      <c r="F16" s="11"/>
      <c r="G16" s="11"/>
      <c r="H16" s="11"/>
      <c r="I16" s="11"/>
      <c r="J16" s="11"/>
      <c r="K16" s="11"/>
      <c r="L16" s="11"/>
      <c r="M16" s="11"/>
      <c r="N16" s="11"/>
      <c r="O16" s="11"/>
      <c r="P16" s="11"/>
      <c r="Q16" s="11"/>
      <c r="R16" s="11"/>
      <c r="S16" s="11"/>
      <c r="T16" s="11"/>
      <c r="U16" s="12"/>
      <c r="V16" s="148"/>
      <c r="W16" s="141"/>
      <c r="X16" s="138"/>
      <c r="Y16" s="151"/>
      <c r="Z16" s="1176"/>
      <c r="AA16" s="1176"/>
      <c r="AB16" s="1176"/>
      <c r="AC16" s="1176"/>
      <c r="AD16" s="1176"/>
      <c r="AE16" s="1176"/>
      <c r="AF16" s="146"/>
      <c r="AG16" s="138"/>
      <c r="AH16" s="138"/>
      <c r="AI16" s="138"/>
      <c r="AJ16" s="138"/>
    </row>
    <row r="17" spans="1:36" ht="25" customHeight="1">
      <c r="A17" s="138"/>
      <c r="B17" s="10" t="s">
        <v>79</v>
      </c>
      <c r="C17" s="11"/>
      <c r="D17" s="11"/>
      <c r="E17" s="11"/>
      <c r="F17" s="11"/>
      <c r="G17" s="11"/>
      <c r="H17" s="11"/>
      <c r="I17" s="11"/>
      <c r="J17" s="11"/>
      <c r="K17" s="11"/>
      <c r="L17" s="11"/>
      <c r="M17" s="11"/>
      <c r="N17" s="11"/>
      <c r="O17" s="11"/>
      <c r="P17" s="11"/>
      <c r="Q17" s="11"/>
      <c r="R17" s="11"/>
      <c r="S17" s="11"/>
      <c r="T17" s="11"/>
      <c r="U17" s="12"/>
      <c r="V17" s="148"/>
      <c r="W17" s="141"/>
      <c r="X17" s="138"/>
      <c r="Y17" s="147"/>
      <c r="Z17" s="1177"/>
      <c r="AA17" s="1177"/>
      <c r="AB17" s="1177"/>
      <c r="AC17" s="1177"/>
      <c r="AD17" s="1177"/>
      <c r="AE17" s="141"/>
      <c r="AF17" s="141"/>
      <c r="AG17" s="138"/>
      <c r="AH17" s="138"/>
      <c r="AI17" s="138"/>
      <c r="AJ17" s="138"/>
    </row>
    <row r="18" spans="1:36" ht="25" customHeight="1">
      <c r="A18" s="138"/>
      <c r="B18" s="13" t="s">
        <v>80</v>
      </c>
      <c r="C18" s="7"/>
      <c r="D18" s="7"/>
      <c r="E18" s="7"/>
      <c r="F18" s="7"/>
      <c r="G18" s="7"/>
      <c r="H18" s="7"/>
      <c r="I18" s="7"/>
      <c r="J18" s="7"/>
      <c r="K18" s="7"/>
      <c r="L18" s="7"/>
      <c r="M18" s="7"/>
      <c r="N18" s="7"/>
      <c r="O18" s="7"/>
      <c r="P18" s="7"/>
      <c r="Q18" s="7"/>
      <c r="R18" s="7"/>
      <c r="S18" s="7"/>
      <c r="T18" s="7"/>
      <c r="U18" s="14"/>
      <c r="V18" s="148"/>
      <c r="W18" s="141"/>
      <c r="X18" s="138"/>
      <c r="Y18" s="147"/>
      <c r="Z18" s="1177"/>
      <c r="AA18" s="1177"/>
      <c r="AB18" s="1177"/>
      <c r="AC18" s="1177"/>
      <c r="AD18" s="1177"/>
      <c r="AE18" s="141"/>
      <c r="AF18" s="141"/>
      <c r="AG18" s="138"/>
      <c r="AH18" s="138"/>
      <c r="AI18" s="138"/>
      <c r="AJ18" s="138"/>
    </row>
    <row r="19" spans="1:36" s="65" customFormat="1" ht="17.149999999999999" customHeight="1">
      <c r="A19" s="139"/>
      <c r="B19" s="602" t="s">
        <v>5</v>
      </c>
      <c r="C19" s="603"/>
      <c r="D19" s="603"/>
      <c r="E19" s="603"/>
      <c r="F19" s="603"/>
      <c r="G19" s="604"/>
      <c r="H19" s="635" t="str">
        <f>IF(基本入力!E45="","",基本入力!E45)</f>
        <v/>
      </c>
      <c r="I19" s="636"/>
      <c r="J19" s="636"/>
      <c r="K19" s="636"/>
      <c r="L19" s="636"/>
      <c r="M19" s="636"/>
      <c r="N19" s="636"/>
      <c r="O19" s="636"/>
      <c r="P19" s="636"/>
      <c r="Q19" s="636"/>
      <c r="R19" s="636"/>
      <c r="S19" s="636"/>
      <c r="T19" s="636"/>
      <c r="U19" s="637"/>
      <c r="V19" s="153"/>
      <c r="W19" s="154"/>
      <c r="X19" s="139"/>
      <c r="Y19" s="139"/>
      <c r="Z19" s="139"/>
      <c r="AA19" s="139"/>
      <c r="AB19" s="139"/>
      <c r="AC19" s="139"/>
      <c r="AD19" s="139"/>
      <c r="AE19" s="139"/>
      <c r="AF19" s="139"/>
      <c r="AG19" s="139"/>
      <c r="AH19" s="139"/>
      <c r="AI19" s="139"/>
      <c r="AJ19" s="139"/>
    </row>
    <row r="20" spans="1:36" ht="23.15" customHeight="1">
      <c r="A20" s="138"/>
      <c r="B20" s="608"/>
      <c r="C20" s="609"/>
      <c r="D20" s="609"/>
      <c r="E20" s="609"/>
      <c r="F20" s="609"/>
      <c r="G20" s="610"/>
      <c r="H20" s="627" t="str">
        <f>IF(基本入力!E46="","",基本入力!E46)</f>
        <v/>
      </c>
      <c r="I20" s="628"/>
      <c r="J20" s="628"/>
      <c r="K20" s="628"/>
      <c r="L20" s="628"/>
      <c r="M20" s="628"/>
      <c r="N20" s="628"/>
      <c r="O20" s="628"/>
      <c r="P20" s="628"/>
      <c r="Q20" s="628"/>
      <c r="R20" s="628"/>
      <c r="S20" s="628"/>
      <c r="T20" s="628"/>
      <c r="U20" s="629"/>
      <c r="V20" s="155"/>
      <c r="W20" s="141"/>
      <c r="X20" s="138"/>
      <c r="Y20" s="138"/>
      <c r="Z20" s="138"/>
      <c r="AA20" s="138"/>
      <c r="AB20" s="138"/>
      <c r="AC20" s="138"/>
      <c r="AD20" s="138"/>
      <c r="AE20" s="138"/>
      <c r="AF20" s="138"/>
      <c r="AG20" s="138"/>
      <c r="AH20" s="138"/>
      <c r="AI20" s="138"/>
      <c r="AJ20" s="138"/>
    </row>
    <row r="21" spans="1:36" ht="40" customHeight="1">
      <c r="A21" s="138"/>
      <c r="B21" s="589" t="s">
        <v>6</v>
      </c>
      <c r="C21" s="590"/>
      <c r="D21" s="590"/>
      <c r="E21" s="590"/>
      <c r="F21" s="590"/>
      <c r="G21" s="591"/>
      <c r="H21" s="614" t="str">
        <f>IF(基本入力!E43="","",基本入力!E43)</f>
        <v/>
      </c>
      <c r="I21" s="615"/>
      <c r="J21" s="615"/>
      <c r="K21" s="615"/>
      <c r="L21" s="615"/>
      <c r="M21" s="615"/>
      <c r="N21" s="615"/>
      <c r="O21" s="615"/>
      <c r="P21" s="615"/>
      <c r="Q21" s="615"/>
      <c r="R21" s="615"/>
      <c r="S21" s="615"/>
      <c r="T21" s="615"/>
      <c r="U21" s="616"/>
      <c r="V21" s="155"/>
      <c r="W21" s="141"/>
      <c r="X21" s="138"/>
      <c r="Y21" s="138"/>
      <c r="Z21" s="138"/>
      <c r="AA21" s="138"/>
      <c r="AB21" s="138"/>
      <c r="AC21" s="138"/>
      <c r="AD21" s="138"/>
      <c r="AE21" s="138"/>
      <c r="AF21" s="138"/>
      <c r="AG21" s="138"/>
      <c r="AH21" s="138"/>
      <c r="AI21" s="138"/>
      <c r="AJ21" s="138"/>
    </row>
    <row r="22" spans="1:36" ht="30" customHeight="1">
      <c r="A22" s="138"/>
      <c r="B22" s="643" t="s">
        <v>89</v>
      </c>
      <c r="C22" s="589" t="s">
        <v>88</v>
      </c>
      <c r="D22" s="645"/>
      <c r="E22" s="645"/>
      <c r="F22" s="645"/>
      <c r="G22" s="646"/>
      <c r="H22" s="614" t="str">
        <f>IF(基本入力!E48="","",基本入力!E48)</f>
        <v/>
      </c>
      <c r="I22" s="641"/>
      <c r="J22" s="641"/>
      <c r="K22" s="641"/>
      <c r="L22" s="641"/>
      <c r="M22" s="641"/>
      <c r="N22" s="641"/>
      <c r="O22" s="641"/>
      <c r="P22" s="641"/>
      <c r="Q22" s="641"/>
      <c r="R22" s="641"/>
      <c r="S22" s="641"/>
      <c r="T22" s="641"/>
      <c r="U22" s="642"/>
      <c r="V22" s="146"/>
      <c r="W22" s="141"/>
      <c r="X22" s="138"/>
      <c r="Y22" s="138"/>
      <c r="Z22" s="138"/>
      <c r="AA22" s="138"/>
      <c r="AB22" s="138"/>
      <c r="AC22" s="138"/>
      <c r="AD22" s="138"/>
      <c r="AE22" s="138"/>
      <c r="AF22" s="138"/>
      <c r="AG22" s="138"/>
      <c r="AH22" s="138"/>
      <c r="AI22" s="138"/>
      <c r="AJ22" s="138"/>
    </row>
    <row r="23" spans="1:36" ht="29.25" customHeight="1">
      <c r="A23" s="138"/>
      <c r="B23" s="644"/>
      <c r="C23" s="632" t="s">
        <v>249</v>
      </c>
      <c r="D23" s="1174"/>
      <c r="E23" s="1174"/>
      <c r="F23" s="1174"/>
      <c r="G23" s="1175"/>
      <c r="H23" s="614" t="str">
        <f>IF(基本入力!E50="","",基本入力!E50)</f>
        <v/>
      </c>
      <c r="I23" s="615"/>
      <c r="J23" s="615"/>
      <c r="K23" s="615"/>
      <c r="L23" s="615"/>
      <c r="M23" s="615"/>
      <c r="N23" s="615"/>
      <c r="O23" s="615"/>
      <c r="P23" s="615"/>
      <c r="Q23" s="615"/>
      <c r="R23" s="615"/>
      <c r="S23" s="615"/>
      <c r="T23" s="615"/>
      <c r="U23" s="616"/>
      <c r="V23" s="155"/>
      <c r="W23" s="141"/>
      <c r="X23" s="138"/>
      <c r="Y23" s="138"/>
      <c r="Z23" s="138"/>
      <c r="AA23" s="138"/>
      <c r="AB23" s="138"/>
      <c r="AC23" s="138"/>
      <c r="AD23" s="138"/>
      <c r="AE23" s="138"/>
      <c r="AF23" s="138"/>
      <c r="AG23" s="138"/>
      <c r="AH23" s="138"/>
      <c r="AI23" s="138"/>
      <c r="AJ23" s="138"/>
    </row>
    <row r="24" spans="1:36" ht="40.5" customHeight="1">
      <c r="A24" s="138"/>
      <c r="B24" s="589" t="s">
        <v>7</v>
      </c>
      <c r="C24" s="590"/>
      <c r="D24" s="590"/>
      <c r="E24" s="590"/>
      <c r="F24" s="590"/>
      <c r="G24" s="591"/>
      <c r="H24" s="614" t="str">
        <f>IF(基本入力!E54="","",基本入力!E54)</f>
        <v/>
      </c>
      <c r="I24" s="615"/>
      <c r="J24" s="615"/>
      <c r="K24" s="615"/>
      <c r="L24" s="615"/>
      <c r="M24" s="615"/>
      <c r="N24" s="615"/>
      <c r="O24" s="615"/>
      <c r="P24" s="615"/>
      <c r="Q24" s="615"/>
      <c r="R24" s="615"/>
      <c r="S24" s="615"/>
      <c r="T24" s="615"/>
      <c r="U24" s="616"/>
      <c r="V24" s="155"/>
      <c r="W24" s="141"/>
      <c r="X24" s="138"/>
      <c r="Y24" s="138"/>
      <c r="Z24" s="138"/>
      <c r="AA24" s="138"/>
      <c r="AB24" s="138"/>
      <c r="AC24" s="138"/>
      <c r="AD24" s="138"/>
      <c r="AE24" s="138"/>
      <c r="AF24" s="138"/>
      <c r="AG24" s="138"/>
      <c r="AH24" s="138"/>
      <c r="AI24" s="138"/>
      <c r="AJ24" s="138"/>
    </row>
    <row r="25" spans="1:36" ht="40" customHeight="1">
      <c r="A25" s="138"/>
      <c r="B25" s="602" t="s">
        <v>8</v>
      </c>
      <c r="C25" s="603"/>
      <c r="D25" s="604"/>
      <c r="E25" s="602" t="s">
        <v>0</v>
      </c>
      <c r="F25" s="603"/>
      <c r="G25" s="604"/>
      <c r="H25" s="589" t="s">
        <v>40</v>
      </c>
      <c r="I25" s="590"/>
      <c r="J25" s="591"/>
      <c r="K25" s="614" t="str">
        <f>IF(基本入力!E58="","",基本入力!E58)</f>
        <v/>
      </c>
      <c r="L25" s="615"/>
      <c r="M25" s="615"/>
      <c r="N25" s="615"/>
      <c r="O25" s="615"/>
      <c r="P25" s="615"/>
      <c r="Q25" s="615"/>
      <c r="R25" s="615"/>
      <c r="S25" s="615"/>
      <c r="T25" s="615"/>
      <c r="U25" s="616"/>
      <c r="V25" s="155"/>
      <c r="W25" s="141"/>
      <c r="X25" s="138"/>
      <c r="Y25" s="138"/>
      <c r="Z25" s="138"/>
      <c r="AA25" s="138"/>
      <c r="AB25" s="138"/>
      <c r="AC25" s="138"/>
      <c r="AD25" s="138"/>
      <c r="AE25" s="138"/>
      <c r="AF25" s="138"/>
      <c r="AG25" s="138"/>
      <c r="AH25" s="138"/>
      <c r="AI25" s="138"/>
      <c r="AJ25" s="138"/>
    </row>
    <row r="26" spans="1:36" ht="25" customHeight="1">
      <c r="A26" s="138"/>
      <c r="B26" s="605"/>
      <c r="C26" s="606"/>
      <c r="D26" s="607"/>
      <c r="E26" s="605"/>
      <c r="F26" s="606"/>
      <c r="G26" s="607"/>
      <c r="H26" s="602" t="s">
        <v>30</v>
      </c>
      <c r="I26" s="594"/>
      <c r="J26" s="595"/>
      <c r="K26" s="63" t="s">
        <v>110</v>
      </c>
      <c r="L26" s="22" t="str">
        <f>IF(基本入力!E60="","",基本入力!E60)</f>
        <v/>
      </c>
      <c r="M26" s="60" t="s">
        <v>111</v>
      </c>
      <c r="N26" s="1173" t="str">
        <f>IF(基本入力!G60="","",基本入力!G60)</f>
        <v/>
      </c>
      <c r="O26" s="1173"/>
      <c r="P26" s="22"/>
      <c r="Q26" s="22"/>
      <c r="R26" s="22"/>
      <c r="S26" s="22"/>
      <c r="T26" s="22"/>
      <c r="U26" s="64"/>
      <c r="V26" s="155"/>
      <c r="W26" s="141"/>
      <c r="X26" s="138"/>
      <c r="Y26" s="138"/>
      <c r="Z26" s="138"/>
      <c r="AA26" s="138"/>
      <c r="AB26" s="138"/>
      <c r="AC26" s="138"/>
      <c r="AD26" s="138"/>
      <c r="AE26" s="138"/>
      <c r="AF26" s="138"/>
      <c r="AG26" s="138"/>
      <c r="AH26" s="138"/>
      <c r="AI26" s="138"/>
      <c r="AJ26" s="138"/>
    </row>
    <row r="27" spans="1:36" ht="25" customHeight="1">
      <c r="A27" s="138"/>
      <c r="B27" s="605"/>
      <c r="C27" s="606"/>
      <c r="D27" s="607"/>
      <c r="E27" s="608"/>
      <c r="F27" s="609"/>
      <c r="G27" s="610"/>
      <c r="H27" s="599"/>
      <c r="I27" s="600"/>
      <c r="J27" s="601"/>
      <c r="K27" s="627" t="str">
        <f>IF(基本入力!E62="","",基本入力!E62)</f>
        <v/>
      </c>
      <c r="L27" s="628"/>
      <c r="M27" s="628"/>
      <c r="N27" s="628"/>
      <c r="O27" s="628"/>
      <c r="P27" s="628"/>
      <c r="Q27" s="628"/>
      <c r="R27" s="628"/>
      <c r="S27" s="628"/>
      <c r="T27" s="628"/>
      <c r="U27" s="629"/>
      <c r="V27" s="155"/>
      <c r="W27" s="141"/>
      <c r="X27" s="138"/>
      <c r="Y27" s="138"/>
      <c r="Z27" s="138"/>
      <c r="AA27" s="138"/>
      <c r="AB27" s="138"/>
      <c r="AC27" s="138"/>
      <c r="AD27" s="138"/>
      <c r="AE27" s="138"/>
      <c r="AF27" s="138"/>
      <c r="AG27" s="138"/>
      <c r="AH27" s="138"/>
      <c r="AI27" s="138"/>
      <c r="AJ27" s="138"/>
    </row>
    <row r="28" spans="1:36" ht="30" customHeight="1">
      <c r="A28" s="138"/>
      <c r="B28" s="605"/>
      <c r="C28" s="606"/>
      <c r="D28" s="607"/>
      <c r="E28" s="620" t="s">
        <v>41</v>
      </c>
      <c r="F28" s="590"/>
      <c r="G28" s="591"/>
      <c r="H28" s="614" t="str">
        <f>IF(基本入力!E64="","",基本入力!E64)</f>
        <v/>
      </c>
      <c r="I28" s="615"/>
      <c r="J28" s="615"/>
      <c r="K28" s="615"/>
      <c r="L28" s="615"/>
      <c r="M28" s="615"/>
      <c r="N28" s="615"/>
      <c r="O28" s="615"/>
      <c r="P28" s="615"/>
      <c r="Q28" s="615"/>
      <c r="R28" s="615"/>
      <c r="S28" s="615"/>
      <c r="T28" s="615"/>
      <c r="U28" s="616"/>
      <c r="V28" s="155"/>
      <c r="W28" s="141"/>
      <c r="X28" s="138"/>
      <c r="Y28" s="138"/>
      <c r="Z28" s="138"/>
      <c r="AA28" s="138"/>
      <c r="AB28" s="138"/>
      <c r="AC28" s="138"/>
      <c r="AD28" s="138"/>
      <c r="AE28" s="138"/>
      <c r="AF28" s="138"/>
      <c r="AG28" s="138"/>
      <c r="AH28" s="138"/>
      <c r="AI28" s="138"/>
      <c r="AJ28" s="138"/>
    </row>
    <row r="29" spans="1:36" ht="30" customHeight="1">
      <c r="A29" s="138"/>
      <c r="B29" s="605"/>
      <c r="C29" s="606"/>
      <c r="D29" s="607"/>
      <c r="E29" s="593" t="s">
        <v>42</v>
      </c>
      <c r="F29" s="594"/>
      <c r="G29" s="595"/>
      <c r="H29" s="589" t="s">
        <v>43</v>
      </c>
      <c r="I29" s="590"/>
      <c r="J29" s="591"/>
      <c r="K29" s="614" t="str">
        <f>IF(基本入力!E66="","",基本入力!E66)</f>
        <v/>
      </c>
      <c r="L29" s="615"/>
      <c r="M29" s="615"/>
      <c r="N29" s="615"/>
      <c r="O29" s="615"/>
      <c r="P29" s="615"/>
      <c r="Q29" s="615"/>
      <c r="R29" s="615"/>
      <c r="S29" s="615"/>
      <c r="T29" s="615"/>
      <c r="U29" s="616"/>
      <c r="V29" s="155"/>
      <c r="W29" s="141"/>
      <c r="X29" s="138"/>
      <c r="Y29" s="138"/>
      <c r="Z29" s="138"/>
      <c r="AA29" s="138"/>
      <c r="AB29" s="138"/>
      <c r="AC29" s="138"/>
      <c r="AD29" s="138"/>
      <c r="AE29" s="138"/>
      <c r="AF29" s="138"/>
      <c r="AG29" s="138"/>
      <c r="AH29" s="138"/>
      <c r="AI29" s="138"/>
      <c r="AJ29" s="138"/>
    </row>
    <row r="30" spans="1:36" ht="30" customHeight="1">
      <c r="A30" s="138"/>
      <c r="B30" s="605"/>
      <c r="C30" s="606"/>
      <c r="D30" s="607"/>
      <c r="E30" s="596"/>
      <c r="F30" s="597"/>
      <c r="G30" s="598"/>
      <c r="H30" s="620" t="s">
        <v>44</v>
      </c>
      <c r="I30" s="590"/>
      <c r="J30" s="591"/>
      <c r="K30" s="614" t="str">
        <f>IF(基本入力!E68="","",基本入力!E68)</f>
        <v/>
      </c>
      <c r="L30" s="615"/>
      <c r="M30" s="615"/>
      <c r="N30" s="615"/>
      <c r="O30" s="615"/>
      <c r="P30" s="615"/>
      <c r="Q30" s="615"/>
      <c r="R30" s="615"/>
      <c r="S30" s="615"/>
      <c r="T30" s="615"/>
      <c r="U30" s="616"/>
      <c r="V30" s="155"/>
      <c r="W30" s="141"/>
      <c r="X30" s="138"/>
      <c r="Y30" s="138"/>
      <c r="Z30" s="138"/>
      <c r="AA30" s="138"/>
      <c r="AB30" s="138"/>
      <c r="AC30" s="138"/>
      <c r="AD30" s="138"/>
      <c r="AE30" s="138"/>
      <c r="AF30" s="138"/>
      <c r="AG30" s="138"/>
      <c r="AH30" s="138"/>
      <c r="AI30" s="138"/>
      <c r="AJ30" s="138"/>
    </row>
    <row r="31" spans="1:36" ht="30" customHeight="1">
      <c r="A31" s="138"/>
      <c r="B31" s="608"/>
      <c r="C31" s="609"/>
      <c r="D31" s="610"/>
      <c r="E31" s="599"/>
      <c r="F31" s="600"/>
      <c r="G31" s="601"/>
      <c r="H31" s="620" t="s">
        <v>45</v>
      </c>
      <c r="I31" s="633"/>
      <c r="J31" s="634"/>
      <c r="K31" s="614" t="str">
        <f>IF(基本入力!E70="","",基本入力!E70)</f>
        <v/>
      </c>
      <c r="L31" s="615"/>
      <c r="M31" s="615"/>
      <c r="N31" s="615"/>
      <c r="O31" s="615"/>
      <c r="P31" s="615"/>
      <c r="Q31" s="615"/>
      <c r="R31" s="615"/>
      <c r="S31" s="615"/>
      <c r="T31" s="615"/>
      <c r="U31" s="616"/>
      <c r="V31" s="155"/>
      <c r="W31" s="141"/>
      <c r="X31" s="138"/>
      <c r="Y31" s="138"/>
      <c r="Z31" s="138"/>
      <c r="AA31" s="138"/>
      <c r="AB31" s="138"/>
      <c r="AC31" s="138"/>
      <c r="AD31" s="138"/>
      <c r="AE31" s="138"/>
      <c r="AF31" s="138"/>
      <c r="AG31" s="138"/>
      <c r="AH31" s="138"/>
      <c r="AI31" s="138"/>
      <c r="AJ31" s="138"/>
    </row>
    <row r="32" spans="1:36" ht="30" customHeight="1">
      <c r="A32" s="138"/>
      <c r="B32" s="617" t="s">
        <v>276</v>
      </c>
      <c r="C32" s="618"/>
      <c r="D32" s="618"/>
      <c r="E32" s="618"/>
      <c r="F32" s="618"/>
      <c r="G32" s="619"/>
      <c r="H32" s="592" t="s">
        <v>274</v>
      </c>
      <c r="I32" s="590"/>
      <c r="J32" s="590"/>
      <c r="K32" s="590"/>
      <c r="L32" s="590"/>
      <c r="M32" s="590"/>
      <c r="N32" s="590"/>
      <c r="O32" s="590"/>
      <c r="P32" s="590"/>
      <c r="Q32" s="590"/>
      <c r="R32" s="590"/>
      <c r="S32" s="590"/>
      <c r="T32" s="590"/>
      <c r="U32" s="591"/>
      <c r="V32" s="155"/>
      <c r="W32" s="141"/>
      <c r="X32" s="138"/>
      <c r="Y32" s="138"/>
      <c r="Z32" s="138"/>
      <c r="AA32" s="138"/>
      <c r="AB32" s="138"/>
      <c r="AC32" s="138"/>
      <c r="AD32" s="138"/>
      <c r="AE32" s="138"/>
      <c r="AF32" s="138"/>
      <c r="AG32" s="138"/>
      <c r="AH32" s="138"/>
      <c r="AI32" s="138"/>
      <c r="AJ32" s="138"/>
    </row>
    <row r="33" spans="1:36" ht="30" customHeight="1">
      <c r="A33" s="138"/>
      <c r="B33" s="589" t="s">
        <v>46</v>
      </c>
      <c r="C33" s="590"/>
      <c r="D33" s="590"/>
      <c r="E33" s="590"/>
      <c r="F33" s="590"/>
      <c r="G33" s="591"/>
      <c r="H33" s="592" t="s">
        <v>47</v>
      </c>
      <c r="I33" s="590"/>
      <c r="J33" s="590"/>
      <c r="K33" s="590"/>
      <c r="L33" s="590"/>
      <c r="M33" s="590"/>
      <c r="N33" s="590"/>
      <c r="O33" s="590"/>
      <c r="P33" s="590"/>
      <c r="Q33" s="590"/>
      <c r="R33" s="590"/>
      <c r="S33" s="590"/>
      <c r="T33" s="590"/>
      <c r="U33" s="591"/>
      <c r="V33" s="155"/>
      <c r="W33" s="141"/>
      <c r="X33" s="138"/>
      <c r="Y33" s="140"/>
      <c r="Z33" s="140"/>
      <c r="AA33" s="140"/>
      <c r="AB33" s="140"/>
      <c r="AC33" s="140"/>
      <c r="AD33" s="140"/>
      <c r="AE33" s="140"/>
      <c r="AF33" s="140"/>
      <c r="AG33" s="140"/>
      <c r="AH33" s="138"/>
      <c r="AI33" s="138"/>
      <c r="AJ33" s="138"/>
    </row>
    <row r="34" spans="1:36" s="2" customFormat="1" ht="15" customHeight="1">
      <c r="A34" s="140"/>
      <c r="B34" s="2" t="s">
        <v>48</v>
      </c>
      <c r="V34" s="140"/>
      <c r="W34" s="140"/>
      <c r="X34" s="140"/>
      <c r="Y34" s="140"/>
      <c r="Z34" s="140"/>
      <c r="AA34" s="140"/>
      <c r="AB34" s="140"/>
      <c r="AC34" s="140"/>
      <c r="AD34" s="140"/>
      <c r="AE34" s="140"/>
      <c r="AF34" s="140"/>
      <c r="AG34" s="140"/>
      <c r="AH34" s="140"/>
      <c r="AI34" s="140"/>
      <c r="AJ34" s="140"/>
    </row>
    <row r="35" spans="1:36" s="2" customFormat="1" ht="15" customHeight="1">
      <c r="A35" s="140"/>
      <c r="B35" s="2" t="s">
        <v>49</v>
      </c>
      <c r="V35" s="140"/>
      <c r="W35" s="140"/>
      <c r="X35" s="140"/>
      <c r="Y35" s="140"/>
      <c r="Z35" s="140"/>
      <c r="AA35" s="140"/>
      <c r="AB35" s="140"/>
      <c r="AC35" s="140"/>
      <c r="AD35" s="140"/>
      <c r="AE35" s="140"/>
      <c r="AF35" s="140"/>
      <c r="AG35" s="140"/>
      <c r="AH35" s="140"/>
      <c r="AI35" s="140"/>
      <c r="AJ35" s="140"/>
    </row>
    <row r="36" spans="1:36" s="2" customFormat="1" ht="15" customHeight="1">
      <c r="A36" s="140"/>
      <c r="B36" s="2" t="s">
        <v>290</v>
      </c>
      <c r="V36" s="140"/>
      <c r="W36" s="140"/>
      <c r="X36" s="140"/>
      <c r="Y36" s="140"/>
      <c r="Z36" s="140"/>
      <c r="AA36" s="140"/>
      <c r="AB36" s="140"/>
      <c r="AC36" s="140"/>
      <c r="AD36" s="140"/>
      <c r="AE36" s="140"/>
      <c r="AF36" s="140"/>
      <c r="AG36" s="140"/>
      <c r="AH36" s="140"/>
      <c r="AI36" s="140"/>
      <c r="AJ36" s="140"/>
    </row>
    <row r="37" spans="1:36" s="2" customFormat="1" ht="15" customHeight="1">
      <c r="A37" s="140"/>
      <c r="V37" s="140"/>
      <c r="W37" s="140"/>
      <c r="X37" s="140"/>
      <c r="Y37" s="140"/>
      <c r="Z37" s="140"/>
      <c r="AA37" s="140"/>
      <c r="AB37" s="140"/>
      <c r="AC37" s="140"/>
      <c r="AD37" s="140"/>
      <c r="AE37" s="140"/>
      <c r="AF37" s="140"/>
      <c r="AG37" s="140"/>
      <c r="AH37" s="140"/>
      <c r="AI37" s="140"/>
      <c r="AJ37" s="140"/>
    </row>
    <row r="38" spans="1:36" s="2" customFormat="1" ht="15" customHeight="1">
      <c r="A38" s="140"/>
      <c r="V38" s="140"/>
      <c r="W38" s="140"/>
      <c r="X38" s="140"/>
      <c r="Y38" s="138"/>
      <c r="Z38" s="138"/>
      <c r="AA38" s="138"/>
      <c r="AB38" s="138"/>
      <c r="AC38" s="138"/>
      <c r="AD38" s="138"/>
      <c r="AE38" s="138"/>
      <c r="AF38" s="138"/>
      <c r="AG38" s="138"/>
      <c r="AH38" s="140"/>
      <c r="AI38" s="140"/>
      <c r="AJ38" s="140"/>
    </row>
    <row r="39" spans="1:36" ht="18" customHeight="1">
      <c r="A39" s="138"/>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row>
    <row r="40" spans="1:36" ht="18" customHeight="1"/>
    <row r="41" spans="1:36" ht="18" customHeight="1"/>
    <row r="42" spans="1:36" ht="18" customHeight="1"/>
    <row r="43" spans="1:36" ht="18" customHeight="1"/>
    <row r="44" spans="1:36" ht="18" customHeight="1"/>
    <row r="45" spans="1:36" ht="18" customHeight="1"/>
    <row r="46" spans="1:36" ht="18" customHeight="1"/>
    <row r="47" spans="1:36" ht="18" customHeight="1"/>
    <row r="48" spans="1:3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sheetData>
  <sheetProtection password="CF32" sheet="1" formatCells="0" selectLockedCells="1"/>
  <dataConsolidate/>
  <customSheetViews>
    <customSheetView guid="{EF37224A-BEAD-47A8-87A2-E8BBC3DBEF06}" showGridLines="0" fitToPage="1" topLeftCell="A16">
      <selection activeCell="K62" sqref="K62:L62"/>
      <pageMargins left="0.70866141732283472" right="0.70866141732283472" top="0.59055118110236227" bottom="0.59055118110236227" header="0" footer="0"/>
      <pageSetup paperSize="9" scale="96" fitToWidth="0" orientation="portrait" blackAndWhite="1" r:id="rId1"/>
      <extLst>
        <ext xmlns:xlsdti="http://schemas.microsoft.com/office/spreadsheetml/2023/showDataTypeIcons" uri="{a3c15fd4-4149-4032-8f15-062bd4999b60}">
          <xlsdti:showDataTypeIconsCustomSheetView visible="0"/>
        </ext>
      </extLst>
    </customSheetView>
  </customSheetViews>
  <mergeCells count="41">
    <mergeCell ref="C23:G23"/>
    <mergeCell ref="Z15:AD15"/>
    <mergeCell ref="Z17:AD17"/>
    <mergeCell ref="Z18:AD18"/>
    <mergeCell ref="B19:G20"/>
    <mergeCell ref="H19:U19"/>
    <mergeCell ref="H23:U23"/>
    <mergeCell ref="Z16:AE16"/>
    <mergeCell ref="H22:U22"/>
    <mergeCell ref="H24:U24"/>
    <mergeCell ref="E28:G28"/>
    <mergeCell ref="B21:G21"/>
    <mergeCell ref="H21:U21"/>
    <mergeCell ref="B22:B23"/>
    <mergeCell ref="C22:G22"/>
    <mergeCell ref="E25:G27"/>
    <mergeCell ref="H25:J25"/>
    <mergeCell ref="K25:U25"/>
    <mergeCell ref="B24:G24"/>
    <mergeCell ref="B4:U4"/>
    <mergeCell ref="L10:T10"/>
    <mergeCell ref="L11:T11"/>
    <mergeCell ref="L12:S12"/>
    <mergeCell ref="L14:S14"/>
    <mergeCell ref="H20:U20"/>
    <mergeCell ref="B33:G33"/>
    <mergeCell ref="H33:U33"/>
    <mergeCell ref="H28:U28"/>
    <mergeCell ref="E29:G31"/>
    <mergeCell ref="H29:J29"/>
    <mergeCell ref="K29:U29"/>
    <mergeCell ref="H31:J31"/>
    <mergeCell ref="K31:U31"/>
    <mergeCell ref="B25:D31"/>
    <mergeCell ref="H30:J30"/>
    <mergeCell ref="B32:G32"/>
    <mergeCell ref="H32:U32"/>
    <mergeCell ref="N26:O26"/>
    <mergeCell ref="K30:U30"/>
    <mergeCell ref="K27:U27"/>
    <mergeCell ref="H26:J27"/>
  </mergeCells>
  <phoneticPr fontId="10"/>
  <pageMargins left="0.70866141732283472" right="0.70866141732283472" top="0.59055118110236227" bottom="0.59055118110236227" header="0" footer="0"/>
  <pageSetup paperSize="9" scale="92" fitToWidth="0" orientation="portrait" blackAndWhite="1"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A9911-A083-4CA5-A5B8-D01BB33BA96A}">
  <sheetPr codeName="Sheet5">
    <tabColor theme="8"/>
    <pageSetUpPr fitToPage="1"/>
  </sheetPr>
  <dimension ref="A1:AP123"/>
  <sheetViews>
    <sheetView view="pageBreakPreview" zoomScale="118" zoomScaleNormal="110" zoomScaleSheetLayoutView="118" workbookViewId="0">
      <selection activeCell="E55" sqref="E55:G55"/>
    </sheetView>
  </sheetViews>
  <sheetFormatPr defaultColWidth="4.08984375" defaultRowHeight="13"/>
  <cols>
    <col min="1" max="3" width="4.08984375" style="322" customWidth="1"/>
    <col min="4" max="4" width="6.453125" style="322" customWidth="1"/>
    <col min="5" max="12" width="4.08984375" style="322" customWidth="1"/>
    <col min="13" max="13" width="6.08984375" style="322" customWidth="1"/>
    <col min="14" max="16" width="4.08984375" style="322" customWidth="1"/>
    <col min="17" max="19" width="6.08984375" style="322" customWidth="1"/>
    <col min="20" max="21" width="4.08984375" style="322" customWidth="1"/>
    <col min="22" max="24" width="4.08984375" style="322"/>
    <col min="25" max="25" width="12.6328125" style="374" customWidth="1"/>
    <col min="26" max="26" width="13.90625" style="322" customWidth="1"/>
    <col min="27" max="29" width="4.08984375" style="322"/>
    <col min="30" max="30" width="5.90625" style="322" customWidth="1"/>
    <col min="31" max="36" width="4.08984375" style="322"/>
    <col min="37" max="37" width="4.08984375" style="408"/>
    <col min="38" max="38" width="4.08984375" style="408" customWidth="1"/>
    <col min="39" max="40" width="3.7265625" style="408" customWidth="1"/>
    <col min="41" max="42" width="13.453125" style="322" customWidth="1"/>
    <col min="43" max="43" width="4.08984375" style="322" customWidth="1"/>
    <col min="44" max="16384" width="4.08984375" style="322"/>
  </cols>
  <sheetData>
    <row r="1" spans="1:41" ht="13.5" customHeight="1">
      <c r="A1" s="156"/>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O1" s="408"/>
    </row>
    <row r="2" spans="1:41" ht="13.5" customHeight="1">
      <c r="A2" s="156"/>
      <c r="B2" s="40" t="s">
        <v>93</v>
      </c>
      <c r="C2" s="40"/>
      <c r="D2" s="41"/>
      <c r="E2" s="41"/>
      <c r="F2" s="41"/>
      <c r="G2" s="41"/>
      <c r="H2" s="41"/>
      <c r="I2" s="41"/>
      <c r="J2" s="42"/>
      <c r="K2" s="41"/>
      <c r="L2" s="41"/>
      <c r="M2" s="43"/>
      <c r="N2" s="43"/>
      <c r="O2" s="43"/>
      <c r="P2" s="43"/>
      <c r="Q2" s="317"/>
      <c r="R2" s="317"/>
      <c r="S2" s="317"/>
      <c r="T2" s="317"/>
      <c r="U2" s="409" t="s">
        <v>291</v>
      </c>
      <c r="V2" s="409"/>
      <c r="W2" s="156"/>
      <c r="X2" s="156"/>
      <c r="Y2" s="156"/>
      <c r="Z2" s="156"/>
      <c r="AA2" s="156"/>
      <c r="AB2" s="156"/>
      <c r="AC2" s="156"/>
      <c r="AD2" s="156"/>
      <c r="AE2" s="156"/>
      <c r="AF2" s="156"/>
      <c r="AG2" s="156"/>
      <c r="AH2" s="156"/>
      <c r="AI2" s="156"/>
      <c r="AJ2" s="156"/>
      <c r="AO2" s="408"/>
    </row>
    <row r="3" spans="1:41" ht="13.5" customHeight="1">
      <c r="A3" s="156"/>
      <c r="B3" s="1182" t="s">
        <v>360</v>
      </c>
      <c r="C3" s="1182"/>
      <c r="D3" s="1182"/>
      <c r="E3" s="1182"/>
      <c r="F3" s="1182"/>
      <c r="G3" s="1182"/>
      <c r="H3" s="322">
        <f>基本入力!M82</f>
        <v>8</v>
      </c>
      <c r="I3" s="41" t="s">
        <v>293</v>
      </c>
      <c r="J3" s="42"/>
      <c r="K3" s="41"/>
      <c r="L3" s="41"/>
      <c r="M3" s="43"/>
      <c r="N3" s="43"/>
      <c r="O3" s="43"/>
      <c r="P3" s="43"/>
      <c r="Q3" s="72"/>
      <c r="R3" s="72"/>
      <c r="S3" s="317"/>
      <c r="T3" s="71"/>
      <c r="U3" s="71"/>
      <c r="V3" s="41"/>
      <c r="W3" s="156"/>
      <c r="X3" s="156"/>
      <c r="Y3" s="156"/>
      <c r="Z3" s="156"/>
      <c r="AA3" s="156"/>
      <c r="AB3" s="156"/>
      <c r="AC3" s="156"/>
      <c r="AD3" s="156"/>
      <c r="AE3" s="156"/>
      <c r="AF3" s="156"/>
      <c r="AG3" s="156"/>
      <c r="AH3" s="156"/>
      <c r="AI3" s="156"/>
      <c r="AJ3" s="156"/>
      <c r="AO3" s="408"/>
    </row>
    <row r="4" spans="1:41" ht="13" customHeight="1">
      <c r="A4" s="156"/>
      <c r="B4" s="735" t="s">
        <v>294</v>
      </c>
      <c r="C4" s="735"/>
      <c r="D4" s="735"/>
      <c r="E4" s="735"/>
      <c r="F4" s="735"/>
      <c r="G4" s="735"/>
      <c r="H4" s="736" t="s">
        <v>9</v>
      </c>
      <c r="I4" s="737"/>
      <c r="J4" s="738"/>
      <c r="K4" s="739" t="s">
        <v>94</v>
      </c>
      <c r="L4" s="740"/>
      <c r="M4" s="741"/>
      <c r="N4" s="742" t="s">
        <v>95</v>
      </c>
      <c r="O4" s="737"/>
      <c r="P4" s="743"/>
      <c r="Q4" s="744" t="s">
        <v>425</v>
      </c>
      <c r="R4" s="745"/>
      <c r="S4" s="746"/>
      <c r="T4" s="747" t="s">
        <v>529</v>
      </c>
      <c r="U4" s="748"/>
      <c r="V4" s="749"/>
      <c r="W4" s="156"/>
      <c r="X4" s="156"/>
      <c r="Y4" s="156"/>
      <c r="Z4" s="156"/>
      <c r="AA4" s="156"/>
      <c r="AB4" s="156"/>
      <c r="AC4" s="156"/>
      <c r="AD4" s="156"/>
      <c r="AE4" s="156"/>
      <c r="AF4" s="156"/>
      <c r="AG4" s="156"/>
      <c r="AH4" s="156"/>
      <c r="AI4" s="156"/>
      <c r="AJ4" s="156"/>
      <c r="AO4" s="408"/>
    </row>
    <row r="5" spans="1:41" ht="20.25" customHeight="1">
      <c r="A5" s="156"/>
      <c r="B5" s="735"/>
      <c r="C5" s="735"/>
      <c r="D5" s="735"/>
      <c r="E5" s="735"/>
      <c r="F5" s="735"/>
      <c r="G5" s="735"/>
      <c r="H5" s="750" t="s">
        <v>234</v>
      </c>
      <c r="I5" s="751"/>
      <c r="J5" s="752"/>
      <c r="K5" s="750" t="s">
        <v>235</v>
      </c>
      <c r="L5" s="751"/>
      <c r="M5" s="755"/>
      <c r="N5" s="756" t="s">
        <v>236</v>
      </c>
      <c r="O5" s="751"/>
      <c r="P5" s="752"/>
      <c r="Q5" s="421" t="s">
        <v>237</v>
      </c>
      <c r="R5" s="757" t="s">
        <v>527</v>
      </c>
      <c r="S5" s="758"/>
      <c r="T5" s="717" t="s">
        <v>530</v>
      </c>
      <c r="U5" s="718"/>
      <c r="V5" s="719"/>
      <c r="W5" s="156"/>
      <c r="X5" s="156"/>
      <c r="Y5" s="156"/>
      <c r="Z5" s="156"/>
      <c r="AA5" s="156"/>
      <c r="AB5" s="156"/>
      <c r="AC5" s="156"/>
      <c r="AD5" s="156"/>
      <c r="AE5" s="156"/>
      <c r="AF5" s="156"/>
      <c r="AG5" s="156"/>
      <c r="AH5" s="156"/>
      <c r="AI5" s="156"/>
      <c r="AJ5" s="156"/>
      <c r="AO5" s="408"/>
    </row>
    <row r="6" spans="1:41" ht="13" customHeight="1">
      <c r="A6" s="156"/>
      <c r="B6" s="735"/>
      <c r="C6" s="735"/>
      <c r="D6" s="735"/>
      <c r="E6" s="735"/>
      <c r="F6" s="735"/>
      <c r="G6" s="735"/>
      <c r="H6" s="720" t="s">
        <v>97</v>
      </c>
      <c r="I6" s="721"/>
      <c r="J6" s="44" t="s">
        <v>98</v>
      </c>
      <c r="K6" s="45"/>
      <c r="L6" s="122"/>
      <c r="M6" s="318" t="s">
        <v>98</v>
      </c>
      <c r="N6" s="722" t="s">
        <v>62</v>
      </c>
      <c r="O6" s="723"/>
      <c r="P6" s="724"/>
      <c r="Q6" s="448" t="s">
        <v>99</v>
      </c>
      <c r="R6" s="733" t="s">
        <v>531</v>
      </c>
      <c r="S6" s="734"/>
      <c r="T6" s="725" t="s">
        <v>532</v>
      </c>
      <c r="U6" s="726"/>
      <c r="V6" s="727"/>
      <c r="W6" s="156"/>
      <c r="X6" s="156"/>
      <c r="Y6" s="156"/>
      <c r="Z6" s="156"/>
      <c r="AA6" s="156"/>
      <c r="AB6" s="156"/>
      <c r="AC6" s="156"/>
      <c r="AD6" s="156"/>
      <c r="AE6" s="156"/>
      <c r="AF6" s="156"/>
      <c r="AG6" s="156"/>
      <c r="AH6" s="156"/>
      <c r="AI6" s="156"/>
      <c r="AJ6" s="156"/>
      <c r="AO6" s="408"/>
    </row>
    <row r="7" spans="1:41" ht="13" customHeight="1">
      <c r="A7" s="156"/>
      <c r="B7" s="695" t="s">
        <v>295</v>
      </c>
      <c r="C7" s="698" t="s">
        <v>10</v>
      </c>
      <c r="D7" s="699"/>
      <c r="E7" s="699"/>
      <c r="F7" s="699"/>
      <c r="G7" s="700"/>
      <c r="H7" s="759"/>
      <c r="I7" s="760"/>
      <c r="J7" s="325" t="s">
        <v>64</v>
      </c>
      <c r="K7" s="761">
        <v>38.299999999999997</v>
      </c>
      <c r="L7" s="762"/>
      <c r="M7" s="326" t="s">
        <v>100</v>
      </c>
      <c r="N7" s="678" t="str">
        <f t="shared" ref="N7:N37" si="0">IF(H7="","",H7*K7)</f>
        <v/>
      </c>
      <c r="O7" s="679"/>
      <c r="P7" s="680"/>
      <c r="Q7" s="422">
        <v>1.9E-2</v>
      </c>
      <c r="R7" s="419">
        <f>K7*Q7*44/12</f>
        <v>2.6682333333333332</v>
      </c>
      <c r="S7" s="516" t="s">
        <v>502</v>
      </c>
      <c r="T7" s="753" t="str">
        <f>IF(H7="","",H7*R7)</f>
        <v/>
      </c>
      <c r="U7" s="753"/>
      <c r="V7" s="754"/>
      <c r="W7" s="156"/>
      <c r="X7" s="284" t="str">
        <f>"令和"&amp;H3&amp;"年度における燃料・熱・電気の使用量について記入要領を参考に入力してください。"</f>
        <v>令和8年度における燃料・熱・電気の使用量について記入要領を参考に入力してください。</v>
      </c>
      <c r="Y7" s="284"/>
      <c r="Z7" s="283"/>
      <c r="AA7" s="283"/>
      <c r="AB7" s="283"/>
      <c r="AC7" s="283"/>
      <c r="AD7" s="283"/>
      <c r="AE7" s="283"/>
      <c r="AF7" s="283"/>
      <c r="AG7" s="283"/>
      <c r="AH7" s="283"/>
      <c r="AI7" s="283"/>
      <c r="AJ7" s="156"/>
      <c r="AO7" s="408"/>
    </row>
    <row r="8" spans="1:41" ht="13" customHeight="1">
      <c r="A8" s="156"/>
      <c r="B8" s="696"/>
      <c r="C8" s="684" t="s">
        <v>278</v>
      </c>
      <c r="D8" s="685"/>
      <c r="E8" s="685"/>
      <c r="F8" s="685"/>
      <c r="G8" s="763"/>
      <c r="H8" s="764"/>
      <c r="I8" s="765"/>
      <c r="J8" s="327" t="s">
        <v>64</v>
      </c>
      <c r="K8" s="728">
        <v>34.799999999999997</v>
      </c>
      <c r="L8" s="729"/>
      <c r="M8" s="328" t="s">
        <v>100</v>
      </c>
      <c r="N8" s="766" t="str">
        <f t="shared" si="0"/>
        <v/>
      </c>
      <c r="O8" s="767"/>
      <c r="P8" s="768"/>
      <c r="Q8" s="423">
        <v>1.83E-2</v>
      </c>
      <c r="R8" s="420">
        <f>K8*Q8*44/12</f>
        <v>2.33508</v>
      </c>
      <c r="S8" s="328" t="s">
        <v>502</v>
      </c>
      <c r="T8" s="701" t="str">
        <f t="shared" ref="T8:T24" si="1">IF(H8="","",H8*R8)</f>
        <v/>
      </c>
      <c r="U8" s="701"/>
      <c r="V8" s="702"/>
      <c r="W8" s="156"/>
      <c r="X8" s="156"/>
      <c r="Y8" s="156"/>
      <c r="Z8" s="283"/>
      <c r="AA8" s="283"/>
      <c r="AB8" s="283"/>
      <c r="AC8" s="283"/>
      <c r="AD8" s="283"/>
      <c r="AE8" s="283"/>
      <c r="AF8" s="283"/>
      <c r="AG8" s="283"/>
      <c r="AH8" s="283"/>
      <c r="AI8" s="283"/>
      <c r="AJ8" s="156"/>
      <c r="AO8" s="408"/>
    </row>
    <row r="9" spans="1:41" ht="13" customHeight="1">
      <c r="A9" s="156"/>
      <c r="B9" s="696"/>
      <c r="C9" s="684" t="s">
        <v>279</v>
      </c>
      <c r="D9" s="685"/>
      <c r="E9" s="685"/>
      <c r="F9" s="685"/>
      <c r="G9" s="763"/>
      <c r="H9" s="764"/>
      <c r="I9" s="765"/>
      <c r="J9" s="327" t="s">
        <v>64</v>
      </c>
      <c r="K9" s="728">
        <v>33.4</v>
      </c>
      <c r="L9" s="729"/>
      <c r="M9" s="328" t="s">
        <v>100</v>
      </c>
      <c r="N9" s="766" t="str">
        <f t="shared" si="0"/>
        <v/>
      </c>
      <c r="O9" s="767"/>
      <c r="P9" s="768"/>
      <c r="Q9" s="423">
        <v>1.8700000000000001E-2</v>
      </c>
      <c r="R9" s="420">
        <f>K9*Q9*44/12</f>
        <v>2.2901266666666666</v>
      </c>
      <c r="S9" s="328" t="s">
        <v>502</v>
      </c>
      <c r="T9" s="701" t="str">
        <f t="shared" si="1"/>
        <v/>
      </c>
      <c r="U9" s="701"/>
      <c r="V9" s="702"/>
      <c r="W9" s="156"/>
      <c r="X9" s="156" t="s">
        <v>478</v>
      </c>
      <c r="Y9" s="156"/>
      <c r="Z9" s="156"/>
      <c r="AA9" s="156"/>
      <c r="AB9" s="156"/>
      <c r="AC9" s="156"/>
      <c r="AD9" s="156"/>
      <c r="AE9" s="156"/>
      <c r="AF9" s="156"/>
      <c r="AG9" s="156"/>
      <c r="AH9" s="156"/>
      <c r="AI9" s="156"/>
      <c r="AJ9" s="156"/>
      <c r="AO9" s="408"/>
    </row>
    <row r="10" spans="1:41" ht="13" customHeight="1">
      <c r="A10" s="156"/>
      <c r="B10" s="696"/>
      <c r="C10" s="684" t="s">
        <v>66</v>
      </c>
      <c r="D10" s="685"/>
      <c r="E10" s="685"/>
      <c r="F10" s="685"/>
      <c r="G10" s="763"/>
      <c r="H10" s="764"/>
      <c r="I10" s="765"/>
      <c r="J10" s="327" t="s">
        <v>64</v>
      </c>
      <c r="K10" s="728">
        <v>33.299999999999997</v>
      </c>
      <c r="L10" s="729"/>
      <c r="M10" s="328" t="s">
        <v>100</v>
      </c>
      <c r="N10" s="766" t="str">
        <f t="shared" si="0"/>
        <v/>
      </c>
      <c r="O10" s="767"/>
      <c r="P10" s="768"/>
      <c r="Q10" s="423">
        <v>1.8599999999999998E-2</v>
      </c>
      <c r="R10" s="420">
        <f t="shared" ref="R10:R25" si="2">K10*Q10*44/12</f>
        <v>2.2710599999999999</v>
      </c>
      <c r="S10" s="328" t="s">
        <v>502</v>
      </c>
      <c r="T10" s="701" t="str">
        <f t="shared" si="1"/>
        <v/>
      </c>
      <c r="U10" s="701"/>
      <c r="V10" s="702"/>
      <c r="W10" s="156"/>
      <c r="X10" s="156"/>
      <c r="Y10" s="156"/>
      <c r="Z10" s="156"/>
      <c r="AA10" s="156"/>
      <c r="AB10" s="156"/>
      <c r="AC10" s="156"/>
      <c r="AD10" s="156"/>
      <c r="AE10" s="156"/>
      <c r="AF10" s="156"/>
      <c r="AG10" s="156"/>
      <c r="AH10" s="156"/>
      <c r="AI10" s="156"/>
      <c r="AJ10" s="156"/>
      <c r="AO10" s="408"/>
    </row>
    <row r="11" spans="1:41" ht="13" customHeight="1">
      <c r="A11" s="156"/>
      <c r="B11" s="696"/>
      <c r="C11" s="684" t="s">
        <v>11</v>
      </c>
      <c r="D11" s="685"/>
      <c r="E11" s="685"/>
      <c r="F11" s="685"/>
      <c r="G11" s="763"/>
      <c r="H11" s="764"/>
      <c r="I11" s="765"/>
      <c r="J11" s="327" t="s">
        <v>64</v>
      </c>
      <c r="K11" s="728">
        <v>36.5</v>
      </c>
      <c r="L11" s="729"/>
      <c r="M11" s="328" t="s">
        <v>100</v>
      </c>
      <c r="N11" s="766" t="str">
        <f t="shared" si="0"/>
        <v/>
      </c>
      <c r="O11" s="767"/>
      <c r="P11" s="768"/>
      <c r="Q11" s="423">
        <v>1.8700000000000001E-2</v>
      </c>
      <c r="R11" s="420">
        <f t="shared" si="2"/>
        <v>2.5026833333333336</v>
      </c>
      <c r="S11" s="328" t="s">
        <v>502</v>
      </c>
      <c r="T11" s="701" t="str">
        <f t="shared" si="1"/>
        <v/>
      </c>
      <c r="U11" s="701"/>
      <c r="V11" s="702"/>
      <c r="W11" s="156"/>
      <c r="X11" s="156"/>
      <c r="Y11" s="156"/>
      <c r="Z11" s="156"/>
      <c r="AA11" s="156"/>
      <c r="AB11" s="156"/>
      <c r="AC11" s="156"/>
      <c r="AD11" s="156"/>
      <c r="AE11" s="156"/>
      <c r="AF11" s="156"/>
      <c r="AG11" s="156"/>
      <c r="AH11" s="156"/>
      <c r="AI11" s="156"/>
      <c r="AJ11" s="156"/>
      <c r="AO11" s="408"/>
    </row>
    <row r="12" spans="1:41" ht="13" customHeight="1">
      <c r="A12" s="156"/>
      <c r="B12" s="696"/>
      <c r="C12" s="684" t="s">
        <v>12</v>
      </c>
      <c r="D12" s="685"/>
      <c r="E12" s="685"/>
      <c r="F12" s="685"/>
      <c r="G12" s="763"/>
      <c r="H12" s="764"/>
      <c r="I12" s="765"/>
      <c r="J12" s="327" t="s">
        <v>64</v>
      </c>
      <c r="K12" s="728">
        <v>38</v>
      </c>
      <c r="L12" s="729"/>
      <c r="M12" s="328" t="s">
        <v>100</v>
      </c>
      <c r="N12" s="766" t="str">
        <f t="shared" si="0"/>
        <v/>
      </c>
      <c r="O12" s="767"/>
      <c r="P12" s="768"/>
      <c r="Q12" s="423">
        <v>1.8800000000000001E-2</v>
      </c>
      <c r="R12" s="420">
        <f t="shared" si="2"/>
        <v>2.6194666666666668</v>
      </c>
      <c r="S12" s="328" t="s">
        <v>502</v>
      </c>
      <c r="T12" s="701" t="str">
        <f t="shared" si="1"/>
        <v/>
      </c>
      <c r="U12" s="701"/>
      <c r="V12" s="702"/>
      <c r="W12" s="156"/>
      <c r="X12" s="156"/>
      <c r="Y12" s="156"/>
      <c r="Z12" s="156"/>
      <c r="AA12" s="156"/>
      <c r="AB12" s="156"/>
      <c r="AC12" s="156"/>
      <c r="AD12" s="156"/>
      <c r="AE12" s="156"/>
      <c r="AF12" s="156"/>
      <c r="AG12" s="156"/>
      <c r="AH12" s="156"/>
      <c r="AI12" s="156"/>
      <c r="AJ12" s="156"/>
      <c r="AO12" s="408"/>
    </row>
    <row r="13" spans="1:41" ht="13" customHeight="1">
      <c r="A13" s="156"/>
      <c r="B13" s="696"/>
      <c r="C13" s="684" t="s">
        <v>60</v>
      </c>
      <c r="D13" s="685"/>
      <c r="E13" s="685"/>
      <c r="F13" s="685"/>
      <c r="G13" s="763"/>
      <c r="H13" s="764"/>
      <c r="I13" s="765"/>
      <c r="J13" s="327" t="s">
        <v>64</v>
      </c>
      <c r="K13" s="728">
        <v>38.9</v>
      </c>
      <c r="L13" s="729"/>
      <c r="M13" s="328" t="s">
        <v>100</v>
      </c>
      <c r="N13" s="766" t="str">
        <f t="shared" si="0"/>
        <v/>
      </c>
      <c r="O13" s="767"/>
      <c r="P13" s="768"/>
      <c r="Q13" s="423">
        <v>1.9300000000000001E-2</v>
      </c>
      <c r="R13" s="420">
        <f t="shared" si="2"/>
        <v>2.7528233333333336</v>
      </c>
      <c r="S13" s="328" t="s">
        <v>502</v>
      </c>
      <c r="T13" s="701" t="str">
        <f t="shared" si="1"/>
        <v/>
      </c>
      <c r="U13" s="701"/>
      <c r="V13" s="702"/>
      <c r="W13" s="156"/>
      <c r="X13" s="156"/>
      <c r="Y13" s="416"/>
      <c r="Z13" s="416"/>
      <c r="AA13" s="416"/>
      <c r="AB13" s="416"/>
      <c r="AC13" s="416"/>
      <c r="AD13" s="416"/>
      <c r="AE13" s="416"/>
      <c r="AF13" s="416"/>
      <c r="AG13" s="416"/>
      <c r="AH13" s="416"/>
      <c r="AI13" s="416"/>
      <c r="AJ13" s="416"/>
      <c r="AK13" s="492"/>
      <c r="AO13" s="408"/>
    </row>
    <row r="14" spans="1:41" ht="13" customHeight="1">
      <c r="A14" s="156"/>
      <c r="B14" s="696"/>
      <c r="C14" s="684" t="s">
        <v>61</v>
      </c>
      <c r="D14" s="685"/>
      <c r="E14" s="685"/>
      <c r="F14" s="685"/>
      <c r="G14" s="763"/>
      <c r="H14" s="764"/>
      <c r="I14" s="765"/>
      <c r="J14" s="327" t="s">
        <v>64</v>
      </c>
      <c r="K14" s="728">
        <v>41.8</v>
      </c>
      <c r="L14" s="729"/>
      <c r="M14" s="328" t="s">
        <v>100</v>
      </c>
      <c r="N14" s="766" t="str">
        <f t="shared" si="0"/>
        <v/>
      </c>
      <c r="O14" s="767"/>
      <c r="P14" s="768"/>
      <c r="Q14" s="423">
        <v>2.0199999999999999E-2</v>
      </c>
      <c r="R14" s="420">
        <f t="shared" si="2"/>
        <v>3.0959866666666662</v>
      </c>
      <c r="S14" s="328" t="s">
        <v>502</v>
      </c>
      <c r="T14" s="701" t="str">
        <f t="shared" si="1"/>
        <v/>
      </c>
      <c r="U14" s="701"/>
      <c r="V14" s="702"/>
      <c r="W14" s="156"/>
      <c r="X14" s="156"/>
      <c r="Y14" s="416"/>
      <c r="Z14" s="416"/>
      <c r="AA14" s="416"/>
      <c r="AB14" s="416"/>
      <c r="AC14" s="416"/>
      <c r="AD14" s="416"/>
      <c r="AE14" s="416"/>
      <c r="AF14" s="416"/>
      <c r="AG14" s="416"/>
      <c r="AH14" s="416"/>
      <c r="AI14" s="416"/>
      <c r="AJ14" s="416"/>
      <c r="AK14" s="492"/>
      <c r="AO14" s="408"/>
    </row>
    <row r="15" spans="1:41" ht="13" customHeight="1">
      <c r="A15" s="156"/>
      <c r="B15" s="696"/>
      <c r="C15" s="684" t="s">
        <v>13</v>
      </c>
      <c r="D15" s="685"/>
      <c r="E15" s="685"/>
      <c r="F15" s="685"/>
      <c r="G15" s="763"/>
      <c r="H15" s="764"/>
      <c r="I15" s="765"/>
      <c r="J15" s="327" t="s">
        <v>65</v>
      </c>
      <c r="K15" s="728">
        <v>40</v>
      </c>
      <c r="L15" s="729"/>
      <c r="M15" s="328" t="s">
        <v>101</v>
      </c>
      <c r="N15" s="766" t="str">
        <f t="shared" si="0"/>
        <v/>
      </c>
      <c r="O15" s="767"/>
      <c r="P15" s="768"/>
      <c r="Q15" s="423">
        <v>2.0400000000000001E-2</v>
      </c>
      <c r="R15" s="420">
        <f t="shared" si="2"/>
        <v>2.9920000000000004</v>
      </c>
      <c r="S15" s="517" t="s">
        <v>506</v>
      </c>
      <c r="T15" s="701" t="str">
        <f t="shared" si="1"/>
        <v/>
      </c>
      <c r="U15" s="701"/>
      <c r="V15" s="702"/>
      <c r="W15" s="156"/>
      <c r="X15" s="283"/>
      <c r="Y15" s="416"/>
      <c r="Z15" s="416"/>
      <c r="AA15" s="416"/>
      <c r="AB15" s="416"/>
      <c r="AC15" s="416"/>
      <c r="AD15" s="416"/>
      <c r="AE15" s="416"/>
      <c r="AF15" s="416"/>
      <c r="AG15" s="416"/>
      <c r="AH15" s="416"/>
      <c r="AI15" s="416"/>
      <c r="AJ15" s="416"/>
      <c r="AK15" s="492"/>
      <c r="AO15" s="408"/>
    </row>
    <row r="16" spans="1:41" ht="13" customHeight="1">
      <c r="A16" s="156"/>
      <c r="B16" s="696"/>
      <c r="C16" s="684" t="s">
        <v>14</v>
      </c>
      <c r="D16" s="685"/>
      <c r="E16" s="685"/>
      <c r="F16" s="685"/>
      <c r="G16" s="763"/>
      <c r="H16" s="764"/>
      <c r="I16" s="765"/>
      <c r="J16" s="327" t="s">
        <v>65</v>
      </c>
      <c r="K16" s="728">
        <v>34.1</v>
      </c>
      <c r="L16" s="729"/>
      <c r="M16" s="328" t="s">
        <v>101</v>
      </c>
      <c r="N16" s="766" t="str">
        <f t="shared" si="0"/>
        <v/>
      </c>
      <c r="O16" s="767"/>
      <c r="P16" s="768"/>
      <c r="Q16" s="423">
        <v>2.4500000000000001E-2</v>
      </c>
      <c r="R16" s="420">
        <f t="shared" si="2"/>
        <v>3.0633166666666667</v>
      </c>
      <c r="S16" s="517" t="s">
        <v>506</v>
      </c>
      <c r="T16" s="701" t="str">
        <f t="shared" si="1"/>
        <v/>
      </c>
      <c r="U16" s="701"/>
      <c r="V16" s="702"/>
      <c r="W16" s="156"/>
      <c r="X16" s="156"/>
      <c r="Y16" s="416"/>
      <c r="Z16" s="416"/>
      <c r="AA16" s="416"/>
      <c r="AB16" s="416"/>
      <c r="AC16" s="416"/>
      <c r="AD16" s="416"/>
      <c r="AE16" s="416"/>
      <c r="AF16" s="416"/>
      <c r="AG16" s="416"/>
      <c r="AH16" s="416"/>
      <c r="AI16" s="416"/>
      <c r="AJ16" s="416"/>
      <c r="AK16" s="492"/>
      <c r="AO16" s="408"/>
    </row>
    <row r="17" spans="1:41" ht="13" customHeight="1">
      <c r="A17" s="156"/>
      <c r="B17" s="696"/>
      <c r="C17" s="769" t="s">
        <v>59</v>
      </c>
      <c r="D17" s="770"/>
      <c r="E17" s="770"/>
      <c r="F17" s="770"/>
      <c r="G17" s="771"/>
      <c r="H17" s="764"/>
      <c r="I17" s="765"/>
      <c r="J17" s="327" t="s">
        <v>65</v>
      </c>
      <c r="K17" s="728">
        <v>50.1</v>
      </c>
      <c r="L17" s="729"/>
      <c r="M17" s="328" t="s">
        <v>101</v>
      </c>
      <c r="N17" s="766" t="str">
        <f t="shared" si="0"/>
        <v/>
      </c>
      <c r="O17" s="767"/>
      <c r="P17" s="768"/>
      <c r="Q17" s="423">
        <v>1.6299999999999999E-2</v>
      </c>
      <c r="R17" s="420">
        <f>K17*Q17*44/12</f>
        <v>2.99431</v>
      </c>
      <c r="S17" s="517" t="s">
        <v>506</v>
      </c>
      <c r="T17" s="701" t="str">
        <f t="shared" si="1"/>
        <v/>
      </c>
      <c r="U17" s="701"/>
      <c r="V17" s="702"/>
      <c r="W17" s="156"/>
      <c r="X17" s="156"/>
      <c r="Y17" s="416"/>
      <c r="Z17" s="416"/>
      <c r="AA17" s="416"/>
      <c r="AB17" s="416"/>
      <c r="AC17" s="416"/>
      <c r="AD17" s="416"/>
      <c r="AE17" s="416"/>
      <c r="AF17" s="416"/>
      <c r="AG17" s="416"/>
      <c r="AH17" s="416"/>
      <c r="AI17" s="416"/>
      <c r="AJ17" s="416"/>
      <c r="AK17" s="492"/>
      <c r="AO17" s="408"/>
    </row>
    <row r="18" spans="1:41" ht="13" customHeight="1">
      <c r="A18" s="156"/>
      <c r="B18" s="696"/>
      <c r="C18" s="684" t="s">
        <v>15</v>
      </c>
      <c r="D18" s="685"/>
      <c r="E18" s="685"/>
      <c r="F18" s="685"/>
      <c r="G18" s="763"/>
      <c r="H18" s="764"/>
      <c r="I18" s="765"/>
      <c r="J18" s="327" t="s">
        <v>413</v>
      </c>
      <c r="K18" s="728">
        <v>46.1</v>
      </c>
      <c r="L18" s="729"/>
      <c r="M18" s="328" t="s">
        <v>296</v>
      </c>
      <c r="N18" s="766" t="str">
        <f t="shared" si="0"/>
        <v/>
      </c>
      <c r="O18" s="767"/>
      <c r="P18" s="768"/>
      <c r="Q18" s="423">
        <v>1.44E-2</v>
      </c>
      <c r="R18" s="420">
        <f t="shared" si="2"/>
        <v>2.4340799999999998</v>
      </c>
      <c r="S18" s="328" t="s">
        <v>507</v>
      </c>
      <c r="T18" s="701" t="str">
        <f t="shared" si="1"/>
        <v/>
      </c>
      <c r="U18" s="701"/>
      <c r="V18" s="702"/>
      <c r="W18" s="156"/>
      <c r="X18" s="156"/>
      <c r="Y18" s="156"/>
      <c r="Z18" s="156"/>
      <c r="AA18" s="156"/>
      <c r="AB18" s="156"/>
      <c r="AC18" s="156"/>
      <c r="AD18" s="156"/>
      <c r="AE18" s="156"/>
      <c r="AF18" s="156"/>
      <c r="AG18" s="156"/>
      <c r="AH18" s="156"/>
      <c r="AI18" s="156"/>
      <c r="AJ18" s="156"/>
      <c r="AO18" s="408"/>
    </row>
    <row r="19" spans="1:41" ht="13" customHeight="1">
      <c r="A19" s="156"/>
      <c r="B19" s="696"/>
      <c r="C19" s="769" t="s">
        <v>16</v>
      </c>
      <c r="D19" s="770"/>
      <c r="E19" s="770"/>
      <c r="F19" s="770"/>
      <c r="G19" s="771"/>
      <c r="H19" s="764"/>
      <c r="I19" s="765"/>
      <c r="J19" s="327" t="s">
        <v>65</v>
      </c>
      <c r="K19" s="728">
        <v>54.7</v>
      </c>
      <c r="L19" s="729"/>
      <c r="M19" s="328" t="s">
        <v>101</v>
      </c>
      <c r="N19" s="766" t="str">
        <f t="shared" si="0"/>
        <v/>
      </c>
      <c r="O19" s="767"/>
      <c r="P19" s="768"/>
      <c r="Q19" s="423">
        <v>1.3899999999999999E-2</v>
      </c>
      <c r="R19" s="420">
        <f t="shared" si="2"/>
        <v>2.7878766666666661</v>
      </c>
      <c r="S19" s="517" t="s">
        <v>506</v>
      </c>
      <c r="T19" s="701" t="str">
        <f t="shared" si="1"/>
        <v/>
      </c>
      <c r="U19" s="701"/>
      <c r="V19" s="702"/>
      <c r="W19" s="156"/>
      <c r="X19" s="156"/>
      <c r="Y19" s="156"/>
      <c r="Z19" s="156"/>
      <c r="AA19" s="156"/>
      <c r="AB19" s="156"/>
      <c r="AC19" s="156"/>
      <c r="AD19" s="156"/>
      <c r="AE19" s="156"/>
      <c r="AF19" s="156"/>
      <c r="AG19" s="156"/>
      <c r="AH19" s="156"/>
      <c r="AI19" s="156"/>
      <c r="AJ19" s="156"/>
      <c r="AO19" s="408"/>
    </row>
    <row r="20" spans="1:41" ht="13" customHeight="1">
      <c r="A20" s="156"/>
      <c r="B20" s="696"/>
      <c r="C20" s="684" t="s">
        <v>280</v>
      </c>
      <c r="D20" s="685"/>
      <c r="E20" s="685"/>
      <c r="F20" s="685"/>
      <c r="G20" s="763"/>
      <c r="H20" s="764"/>
      <c r="I20" s="765"/>
      <c r="J20" s="327" t="s">
        <v>413</v>
      </c>
      <c r="K20" s="728">
        <v>38.4</v>
      </c>
      <c r="L20" s="729"/>
      <c r="M20" s="328" t="s">
        <v>361</v>
      </c>
      <c r="N20" s="766" t="str">
        <f t="shared" si="0"/>
        <v/>
      </c>
      <c r="O20" s="767"/>
      <c r="P20" s="768"/>
      <c r="Q20" s="423">
        <v>1.3899999999999999E-2</v>
      </c>
      <c r="R20" s="420">
        <f t="shared" si="2"/>
        <v>1.9571199999999997</v>
      </c>
      <c r="S20" s="328" t="s">
        <v>503</v>
      </c>
      <c r="T20" s="701" t="str">
        <f t="shared" si="1"/>
        <v/>
      </c>
      <c r="U20" s="701"/>
      <c r="V20" s="702"/>
      <c r="W20" s="156"/>
      <c r="X20" s="156"/>
      <c r="Y20" s="156"/>
      <c r="Z20" s="156"/>
      <c r="AA20" s="156"/>
      <c r="AB20" s="156"/>
      <c r="AC20" s="156"/>
      <c r="AD20" s="156"/>
      <c r="AE20" s="156"/>
      <c r="AF20" s="156"/>
      <c r="AG20" s="156"/>
      <c r="AH20" s="156"/>
      <c r="AI20" s="156"/>
      <c r="AJ20" s="156"/>
      <c r="AO20" s="408"/>
    </row>
    <row r="21" spans="1:41" ht="13" customHeight="1">
      <c r="A21" s="156"/>
      <c r="B21" s="696"/>
      <c r="C21" s="684" t="s">
        <v>297</v>
      </c>
      <c r="D21" s="685"/>
      <c r="E21" s="685"/>
      <c r="F21" s="685"/>
      <c r="G21" s="763"/>
      <c r="H21" s="764"/>
      <c r="I21" s="765"/>
      <c r="J21" s="327" t="s">
        <v>65</v>
      </c>
      <c r="K21" s="728">
        <v>28.7</v>
      </c>
      <c r="L21" s="729"/>
      <c r="M21" s="328" t="s">
        <v>101</v>
      </c>
      <c r="N21" s="766" t="str">
        <f t="shared" si="0"/>
        <v/>
      </c>
      <c r="O21" s="767"/>
      <c r="P21" s="768"/>
      <c r="Q21" s="423">
        <v>2.46E-2</v>
      </c>
      <c r="R21" s="420">
        <f t="shared" si="2"/>
        <v>2.58874</v>
      </c>
      <c r="S21" s="517" t="s">
        <v>506</v>
      </c>
      <c r="T21" s="701" t="str">
        <f t="shared" si="1"/>
        <v/>
      </c>
      <c r="U21" s="701"/>
      <c r="V21" s="702"/>
      <c r="W21" s="156"/>
      <c r="X21" s="156"/>
      <c r="Y21" s="156"/>
      <c r="Z21" s="156"/>
      <c r="AA21" s="156"/>
      <c r="AB21" s="156"/>
      <c r="AC21" s="156"/>
      <c r="AD21" s="156"/>
      <c r="AE21" s="156"/>
      <c r="AF21" s="156"/>
      <c r="AG21" s="156"/>
      <c r="AH21" s="156"/>
      <c r="AI21" s="156"/>
      <c r="AJ21" s="156"/>
      <c r="AO21" s="408"/>
    </row>
    <row r="22" spans="1:41" ht="13" customHeight="1">
      <c r="A22" s="156"/>
      <c r="B22" s="696"/>
      <c r="C22" s="684" t="s">
        <v>298</v>
      </c>
      <c r="D22" s="685"/>
      <c r="E22" s="685"/>
      <c r="F22" s="685"/>
      <c r="G22" s="763"/>
      <c r="H22" s="764"/>
      <c r="I22" s="765"/>
      <c r="J22" s="327" t="s">
        <v>65</v>
      </c>
      <c r="K22" s="728">
        <v>26.1</v>
      </c>
      <c r="L22" s="729"/>
      <c r="M22" s="328" t="s">
        <v>101</v>
      </c>
      <c r="N22" s="766" t="str">
        <f t="shared" si="0"/>
        <v/>
      </c>
      <c r="O22" s="767"/>
      <c r="P22" s="768"/>
      <c r="Q22" s="423">
        <v>2.4299999999999999E-2</v>
      </c>
      <c r="R22" s="420">
        <f t="shared" si="2"/>
        <v>2.32551</v>
      </c>
      <c r="S22" s="517" t="s">
        <v>506</v>
      </c>
      <c r="T22" s="701" t="str">
        <f t="shared" si="1"/>
        <v/>
      </c>
      <c r="U22" s="701"/>
      <c r="V22" s="702"/>
      <c r="W22" s="156"/>
      <c r="X22" s="156"/>
      <c r="Y22" s="156"/>
      <c r="Z22" s="156"/>
      <c r="AA22" s="156"/>
      <c r="AB22" s="156"/>
      <c r="AC22" s="156"/>
      <c r="AD22" s="156"/>
      <c r="AE22" s="156"/>
      <c r="AF22" s="156"/>
      <c r="AG22" s="156"/>
      <c r="AH22" s="156"/>
      <c r="AI22" s="156"/>
      <c r="AJ22" s="156"/>
      <c r="AO22" s="408"/>
    </row>
    <row r="23" spans="1:41" ht="13" customHeight="1">
      <c r="A23" s="156"/>
      <c r="B23" s="696"/>
      <c r="C23" s="684" t="s">
        <v>299</v>
      </c>
      <c r="D23" s="685"/>
      <c r="E23" s="685"/>
      <c r="F23" s="685"/>
      <c r="G23" s="763"/>
      <c r="H23" s="764"/>
      <c r="I23" s="765"/>
      <c r="J23" s="327" t="s">
        <v>65</v>
      </c>
      <c r="K23" s="728">
        <v>27.8</v>
      </c>
      <c r="L23" s="729"/>
      <c r="M23" s="328" t="s">
        <v>101</v>
      </c>
      <c r="N23" s="766" t="str">
        <f t="shared" si="0"/>
        <v/>
      </c>
      <c r="O23" s="767"/>
      <c r="P23" s="768"/>
      <c r="Q23" s="423">
        <v>2.5899999999999999E-2</v>
      </c>
      <c r="R23" s="420">
        <f t="shared" si="2"/>
        <v>2.640073333333333</v>
      </c>
      <c r="S23" s="517" t="s">
        <v>506</v>
      </c>
      <c r="T23" s="701" t="str">
        <f t="shared" si="1"/>
        <v/>
      </c>
      <c r="U23" s="701"/>
      <c r="V23" s="702"/>
      <c r="W23" s="156"/>
      <c r="X23" s="156"/>
      <c r="Y23" s="156"/>
      <c r="Z23" s="156"/>
      <c r="AA23" s="156"/>
      <c r="AB23" s="156"/>
      <c r="AC23" s="156"/>
      <c r="AD23" s="156"/>
      <c r="AE23" s="156"/>
      <c r="AF23" s="156"/>
      <c r="AG23" s="156"/>
      <c r="AH23" s="156"/>
      <c r="AI23" s="156"/>
      <c r="AJ23" s="156"/>
      <c r="AO23" s="408"/>
    </row>
    <row r="24" spans="1:41" ht="13" customHeight="1">
      <c r="A24" s="156"/>
      <c r="B24" s="696"/>
      <c r="C24" s="684" t="s">
        <v>300</v>
      </c>
      <c r="D24" s="685"/>
      <c r="E24" s="685"/>
      <c r="F24" s="685"/>
      <c r="G24" s="763"/>
      <c r="H24" s="764"/>
      <c r="I24" s="765"/>
      <c r="J24" s="327" t="s">
        <v>65</v>
      </c>
      <c r="K24" s="728">
        <v>29</v>
      </c>
      <c r="L24" s="729"/>
      <c r="M24" s="328" t="s">
        <v>101</v>
      </c>
      <c r="N24" s="766" t="str">
        <f t="shared" si="0"/>
        <v/>
      </c>
      <c r="O24" s="767"/>
      <c r="P24" s="768"/>
      <c r="Q24" s="423">
        <v>2.9899999999999999E-2</v>
      </c>
      <c r="R24" s="420">
        <f t="shared" si="2"/>
        <v>3.1793666666666667</v>
      </c>
      <c r="S24" s="517" t="s">
        <v>506</v>
      </c>
      <c r="T24" s="701" t="str">
        <f t="shared" si="1"/>
        <v/>
      </c>
      <c r="U24" s="701"/>
      <c r="V24" s="702"/>
      <c r="W24" s="156"/>
      <c r="X24" s="156"/>
      <c r="Y24" s="156"/>
      <c r="Z24" s="156"/>
      <c r="AA24" s="156"/>
      <c r="AB24" s="156"/>
      <c r="AC24" s="156"/>
      <c r="AD24" s="156"/>
      <c r="AE24" s="156"/>
      <c r="AF24" s="156"/>
      <c r="AG24" s="156"/>
      <c r="AH24" s="156"/>
      <c r="AI24" s="156"/>
      <c r="AJ24" s="156"/>
      <c r="AO24" s="408"/>
    </row>
    <row r="25" spans="1:41" ht="13" customHeight="1">
      <c r="A25" s="156"/>
      <c r="B25" s="696"/>
      <c r="C25" s="684" t="s">
        <v>67</v>
      </c>
      <c r="D25" s="685"/>
      <c r="E25" s="685"/>
      <c r="F25" s="685"/>
      <c r="G25" s="763"/>
      <c r="H25" s="764"/>
      <c r="I25" s="765"/>
      <c r="J25" s="327" t="s">
        <v>65</v>
      </c>
      <c r="K25" s="728">
        <v>37.299999999999997</v>
      </c>
      <c r="L25" s="729"/>
      <c r="M25" s="328" t="s">
        <v>101</v>
      </c>
      <c r="N25" s="766" t="str">
        <f t="shared" si="0"/>
        <v/>
      </c>
      <c r="O25" s="767"/>
      <c r="P25" s="768"/>
      <c r="Q25" s="423">
        <v>2.0899999999999998E-2</v>
      </c>
      <c r="R25" s="420">
        <f t="shared" si="2"/>
        <v>2.8584233333333326</v>
      </c>
      <c r="S25" s="517" t="s">
        <v>506</v>
      </c>
      <c r="T25" s="701" t="str">
        <f>IF(H25="","",H25*R25)</f>
        <v/>
      </c>
      <c r="U25" s="701"/>
      <c r="V25" s="702"/>
      <c r="W25" s="156"/>
      <c r="X25" s="156"/>
      <c r="Y25" s="156"/>
      <c r="Z25" s="156"/>
      <c r="AA25" s="156"/>
      <c r="AB25" s="156"/>
      <c r="AC25" s="156"/>
      <c r="AD25" s="156"/>
      <c r="AE25" s="156"/>
      <c r="AF25" s="156"/>
      <c r="AG25" s="156"/>
      <c r="AH25" s="156"/>
      <c r="AI25" s="156"/>
      <c r="AJ25" s="156"/>
      <c r="AO25" s="408"/>
    </row>
    <row r="26" spans="1:41" ht="13" customHeight="1">
      <c r="A26" s="156"/>
      <c r="B26" s="696"/>
      <c r="C26" s="982" t="s">
        <v>301</v>
      </c>
      <c r="D26" s="983"/>
      <c r="E26" s="1185" t="s">
        <v>419</v>
      </c>
      <c r="F26" s="1185"/>
      <c r="G26" s="1186"/>
      <c r="H26" s="764"/>
      <c r="I26" s="765"/>
      <c r="J26" s="327" t="s">
        <v>413</v>
      </c>
      <c r="K26" s="1183">
        <v>45</v>
      </c>
      <c r="L26" s="1184"/>
      <c r="M26" s="328" t="s">
        <v>361</v>
      </c>
      <c r="N26" s="766" t="str">
        <f>IF(H26="","",H26*K26)</f>
        <v/>
      </c>
      <c r="O26" s="767"/>
      <c r="P26" s="768"/>
      <c r="Q26" s="451" t="s">
        <v>441</v>
      </c>
      <c r="R26" s="440">
        <v>2.09</v>
      </c>
      <c r="S26" s="328" t="s">
        <v>507</v>
      </c>
      <c r="T26" s="701" t="str">
        <f>IF(H26="","",H26*R26)</f>
        <v/>
      </c>
      <c r="U26" s="701"/>
      <c r="V26" s="702"/>
      <c r="W26" s="156"/>
      <c r="X26" s="416"/>
      <c r="Y26" s="416"/>
      <c r="Z26" s="416"/>
      <c r="AA26" s="416"/>
      <c r="AB26" s="416"/>
      <c r="AC26" s="416"/>
      <c r="AD26" s="416"/>
      <c r="AE26" s="416"/>
      <c r="AF26" s="416"/>
      <c r="AG26" s="416"/>
      <c r="AH26" s="416"/>
      <c r="AI26" s="416"/>
      <c r="AJ26" s="416"/>
      <c r="AK26" s="492"/>
      <c r="AL26" s="492"/>
      <c r="AM26" s="492"/>
      <c r="AN26" s="493"/>
      <c r="AO26" s="408"/>
    </row>
    <row r="27" spans="1:41" s="430" customFormat="1" ht="13" customHeight="1">
      <c r="A27" s="156"/>
      <c r="B27" s="696"/>
      <c r="C27" s="984"/>
      <c r="D27" s="985"/>
      <c r="E27" s="986"/>
      <c r="F27" s="986"/>
      <c r="G27" s="987"/>
      <c r="H27" s="764"/>
      <c r="I27" s="765"/>
      <c r="J27" s="327" t="s">
        <v>413</v>
      </c>
      <c r="K27" s="782">
        <v>45</v>
      </c>
      <c r="L27" s="783"/>
      <c r="M27" s="328" t="s">
        <v>361</v>
      </c>
      <c r="N27" s="766" t="str">
        <f>IF(H27="","",H27*K27)</f>
        <v/>
      </c>
      <c r="O27" s="767"/>
      <c r="P27" s="768"/>
      <c r="Q27" s="451" t="s">
        <v>441</v>
      </c>
      <c r="R27" s="453"/>
      <c r="S27" s="328" t="s">
        <v>507</v>
      </c>
      <c r="T27" s="701" t="str">
        <f>IF(H27="","",H27*R27)</f>
        <v/>
      </c>
      <c r="U27" s="701"/>
      <c r="V27" s="702"/>
      <c r="W27" s="156"/>
      <c r="X27" s="416"/>
      <c r="Y27" s="416"/>
      <c r="Z27" s="416"/>
      <c r="AA27" s="416"/>
      <c r="AB27" s="416"/>
      <c r="AC27" s="416"/>
      <c r="AD27" s="416"/>
      <c r="AE27" s="416"/>
      <c r="AF27" s="416"/>
      <c r="AG27" s="416"/>
      <c r="AH27" s="416"/>
      <c r="AI27" s="416"/>
      <c r="AJ27" s="416"/>
      <c r="AK27" s="492"/>
      <c r="AL27" s="492"/>
      <c r="AM27" s="492"/>
      <c r="AN27" s="493"/>
      <c r="AO27" s="408"/>
    </row>
    <row r="28" spans="1:41" ht="13" customHeight="1">
      <c r="A28" s="156"/>
      <c r="B28" s="697"/>
      <c r="C28" s="772" t="s">
        <v>248</v>
      </c>
      <c r="D28" s="773"/>
      <c r="E28" s="1187"/>
      <c r="F28" s="1188"/>
      <c r="G28" s="1189"/>
      <c r="H28" s="776"/>
      <c r="I28" s="777"/>
      <c r="J28" s="330"/>
      <c r="K28" s="1190"/>
      <c r="L28" s="1191"/>
      <c r="M28" s="515" t="str">
        <f>IF(J28="","","GJ/"&amp;J28)</f>
        <v/>
      </c>
      <c r="N28" s="870" t="str">
        <f>IF(H28="","",H28*K28)</f>
        <v/>
      </c>
      <c r="O28" s="871"/>
      <c r="P28" s="872"/>
      <c r="Q28" s="449"/>
      <c r="R28" s="450" t="str">
        <f>IF(K28="","",K28*Q28*44/12)</f>
        <v/>
      </c>
      <c r="S28" s="518" t="str">
        <f>IF(J28="","",CONCATENATE("t-CO2/",J28))</f>
        <v/>
      </c>
      <c r="T28" s="703" t="str">
        <f>IF(K28="","",H28*R28)</f>
        <v/>
      </c>
      <c r="U28" s="704"/>
      <c r="V28" s="705"/>
      <c r="W28" s="156"/>
      <c r="X28" s="416"/>
      <c r="Y28" s="416"/>
      <c r="Z28" s="416"/>
      <c r="AA28" s="416"/>
      <c r="AB28" s="416"/>
      <c r="AC28" s="416"/>
      <c r="AD28" s="416"/>
      <c r="AE28" s="416"/>
      <c r="AF28" s="416"/>
      <c r="AG28" s="416"/>
      <c r="AH28" s="416"/>
      <c r="AI28" s="416"/>
      <c r="AJ28" s="416"/>
      <c r="AK28" s="492"/>
      <c r="AL28" s="492"/>
      <c r="AM28" s="492"/>
      <c r="AN28" s="493"/>
      <c r="AO28" s="408"/>
    </row>
    <row r="29" spans="1:41" ht="13" customHeight="1">
      <c r="A29" s="156"/>
      <c r="B29" s="887" t="s">
        <v>18</v>
      </c>
      <c r="C29" s="888"/>
      <c r="D29" s="888"/>
      <c r="E29" s="888"/>
      <c r="F29" s="888"/>
      <c r="G29" s="888"/>
      <c r="H29" s="888"/>
      <c r="I29" s="888"/>
      <c r="J29" s="888"/>
      <c r="K29" s="888"/>
      <c r="L29" s="888"/>
      <c r="M29" s="889"/>
      <c r="N29" s="1179" t="str">
        <f>IF(SUM(N7:N28)=0,"",SUM(N7:N28))</f>
        <v/>
      </c>
      <c r="O29" s="1180"/>
      <c r="P29" s="1181"/>
      <c r="Q29" s="922"/>
      <c r="R29" s="923"/>
      <c r="S29" s="924"/>
      <c r="T29" s="706" t="str">
        <f>IF(SUM(T7:T28)=0,"",SUM(T7:T28))</f>
        <v/>
      </c>
      <c r="U29" s="707"/>
      <c r="V29" s="708"/>
      <c r="W29" s="156"/>
      <c r="X29" s="416"/>
      <c r="Y29" s="416"/>
      <c r="Z29" s="416"/>
      <c r="AA29" s="416"/>
      <c r="AB29" s="416"/>
      <c r="AC29" s="416"/>
      <c r="AD29" s="416"/>
      <c r="AE29" s="416"/>
      <c r="AF29" s="416"/>
      <c r="AG29" s="416"/>
      <c r="AH29" s="416"/>
      <c r="AI29" s="416"/>
      <c r="AJ29" s="416"/>
      <c r="AK29" s="492"/>
      <c r="AL29" s="492"/>
      <c r="AM29" s="492"/>
      <c r="AN29" s="492"/>
      <c r="AO29" s="408"/>
    </row>
    <row r="30" spans="1:41" ht="13" customHeight="1">
      <c r="A30" s="156"/>
      <c r="B30" s="695" t="s">
        <v>302</v>
      </c>
      <c r="C30" s="698" t="s">
        <v>303</v>
      </c>
      <c r="D30" s="699"/>
      <c r="E30" s="699"/>
      <c r="F30" s="699"/>
      <c r="G30" s="700"/>
      <c r="H30" s="764"/>
      <c r="I30" s="765"/>
      <c r="J30" s="327" t="s">
        <v>65</v>
      </c>
      <c r="K30" s="728">
        <v>17.100000000000001</v>
      </c>
      <c r="L30" s="729"/>
      <c r="M30" s="328" t="s">
        <v>101</v>
      </c>
      <c r="N30" s="766" t="str">
        <f t="shared" ref="N30:N36" si="3">IF(H30="","",H30*K30)</f>
        <v/>
      </c>
      <c r="O30" s="767"/>
      <c r="P30" s="768"/>
      <c r="Q30" s="454"/>
      <c r="R30" s="519">
        <f t="shared" ref="R30:R35" si="4">K30*Q30*44/12</f>
        <v>0</v>
      </c>
      <c r="S30" s="517" t="s">
        <v>506</v>
      </c>
      <c r="T30" s="784" t="str">
        <f t="shared" ref="T30:T37" si="5">IF(H30="","",H30*R30)</f>
        <v/>
      </c>
      <c r="U30" s="784"/>
      <c r="V30" s="785"/>
      <c r="W30" s="156"/>
      <c r="X30" s="1178" t="s">
        <v>462</v>
      </c>
      <c r="Y30" s="1178"/>
      <c r="Z30" s="1178"/>
      <c r="AA30" s="1178"/>
      <c r="AB30" s="1178"/>
      <c r="AC30" s="1178"/>
      <c r="AD30" s="1178"/>
      <c r="AE30" s="1178"/>
      <c r="AF30" s="1178"/>
      <c r="AG30" s="1178"/>
      <c r="AH30" s="1178"/>
      <c r="AI30" s="1178"/>
      <c r="AJ30" s="1178"/>
      <c r="AK30" s="492"/>
      <c r="AL30" s="491"/>
      <c r="AM30" s="491"/>
      <c r="AN30" s="494"/>
      <c r="AO30" s="408"/>
    </row>
    <row r="31" spans="1:41" ht="13" customHeight="1">
      <c r="A31" s="156"/>
      <c r="B31" s="696"/>
      <c r="C31" s="684" t="s">
        <v>304</v>
      </c>
      <c r="D31" s="685"/>
      <c r="E31" s="685"/>
      <c r="F31" s="685"/>
      <c r="G31" s="763"/>
      <c r="H31" s="764"/>
      <c r="I31" s="765"/>
      <c r="J31" s="327" t="s">
        <v>65</v>
      </c>
      <c r="K31" s="728">
        <v>29.3</v>
      </c>
      <c r="L31" s="729"/>
      <c r="M31" s="328" t="s">
        <v>101</v>
      </c>
      <c r="N31" s="766" t="str">
        <f t="shared" si="3"/>
        <v/>
      </c>
      <c r="O31" s="767"/>
      <c r="P31" s="768"/>
      <c r="Q31" s="423">
        <v>2.5700000000000001E-2</v>
      </c>
      <c r="R31" s="520">
        <f t="shared" si="4"/>
        <v>2.761036666666667</v>
      </c>
      <c r="S31" s="517" t="s">
        <v>506</v>
      </c>
      <c r="T31" s="786" t="str">
        <f t="shared" si="5"/>
        <v/>
      </c>
      <c r="U31" s="787"/>
      <c r="V31" s="788"/>
      <c r="W31" s="156"/>
      <c r="X31" s="1178"/>
      <c r="Y31" s="1178"/>
      <c r="Z31" s="1178"/>
      <c r="AA31" s="1178"/>
      <c r="AB31" s="1178"/>
      <c r="AC31" s="1178"/>
      <c r="AD31" s="1178"/>
      <c r="AE31" s="1178"/>
      <c r="AF31" s="1178"/>
      <c r="AG31" s="1178"/>
      <c r="AH31" s="1178"/>
      <c r="AI31" s="1178"/>
      <c r="AJ31" s="1178"/>
      <c r="AK31" s="492"/>
      <c r="AL31" s="491"/>
      <c r="AM31" s="491"/>
      <c r="AN31" s="494"/>
      <c r="AO31" s="408"/>
    </row>
    <row r="32" spans="1:41" ht="13" customHeight="1">
      <c r="A32" s="156"/>
      <c r="B32" s="696"/>
      <c r="C32" s="684" t="s">
        <v>305</v>
      </c>
      <c r="D32" s="685"/>
      <c r="E32" s="685"/>
      <c r="F32" s="685"/>
      <c r="G32" s="763"/>
      <c r="H32" s="764"/>
      <c r="I32" s="765"/>
      <c r="J32" s="327" t="s">
        <v>65</v>
      </c>
      <c r="K32" s="728">
        <v>29.3</v>
      </c>
      <c r="L32" s="729"/>
      <c r="M32" s="328" t="s">
        <v>101</v>
      </c>
      <c r="N32" s="766" t="str">
        <f t="shared" si="3"/>
        <v/>
      </c>
      <c r="O32" s="767"/>
      <c r="P32" s="768"/>
      <c r="Q32" s="423">
        <v>2.3900000000000001E-2</v>
      </c>
      <c r="R32" s="520">
        <f t="shared" si="4"/>
        <v>2.5676566666666667</v>
      </c>
      <c r="S32" s="517" t="s">
        <v>506</v>
      </c>
      <c r="T32" s="786" t="str">
        <f t="shared" si="5"/>
        <v/>
      </c>
      <c r="U32" s="787"/>
      <c r="V32" s="788"/>
      <c r="W32" s="156"/>
      <c r="X32" s="1178"/>
      <c r="Y32" s="1178"/>
      <c r="Z32" s="1178"/>
      <c r="AA32" s="1178"/>
      <c r="AB32" s="1178"/>
      <c r="AC32" s="1178"/>
      <c r="AD32" s="1178"/>
      <c r="AE32" s="1178"/>
      <c r="AF32" s="1178"/>
      <c r="AG32" s="1178"/>
      <c r="AH32" s="1178"/>
      <c r="AI32" s="1178"/>
      <c r="AJ32" s="1178"/>
      <c r="AK32" s="492"/>
      <c r="AL32" s="491"/>
      <c r="AM32" s="491"/>
      <c r="AN32" s="494"/>
      <c r="AO32" s="408"/>
    </row>
    <row r="33" spans="1:42" ht="13" customHeight="1">
      <c r="A33" s="156"/>
      <c r="B33" s="696"/>
      <c r="C33" s="684" t="s">
        <v>306</v>
      </c>
      <c r="D33" s="685"/>
      <c r="E33" s="685"/>
      <c r="F33" s="685"/>
      <c r="G33" s="763"/>
      <c r="H33" s="764"/>
      <c r="I33" s="765"/>
      <c r="J33" s="327" t="s">
        <v>64</v>
      </c>
      <c r="K33" s="728">
        <v>40.200000000000003</v>
      </c>
      <c r="L33" s="729"/>
      <c r="M33" s="328" t="s">
        <v>308</v>
      </c>
      <c r="N33" s="766" t="str">
        <f t="shared" si="3"/>
        <v/>
      </c>
      <c r="O33" s="767"/>
      <c r="P33" s="768"/>
      <c r="Q33" s="423">
        <v>1.7899999999999999E-2</v>
      </c>
      <c r="R33" s="329">
        <f t="shared" si="4"/>
        <v>2.6384599999999998</v>
      </c>
      <c r="S33" s="328" t="s">
        <v>502</v>
      </c>
      <c r="T33" s="786" t="str">
        <f t="shared" si="5"/>
        <v/>
      </c>
      <c r="U33" s="787"/>
      <c r="V33" s="788"/>
      <c r="W33" s="156"/>
      <c r="X33" s="1178"/>
      <c r="Y33" s="1178"/>
      <c r="Z33" s="1178"/>
      <c r="AA33" s="1178"/>
      <c r="AB33" s="1178"/>
      <c r="AC33" s="1178"/>
      <c r="AD33" s="1178"/>
      <c r="AE33" s="1178"/>
      <c r="AF33" s="1178"/>
      <c r="AG33" s="1178"/>
      <c r="AH33" s="1178"/>
      <c r="AI33" s="1178"/>
      <c r="AJ33" s="1178"/>
      <c r="AK33" s="492"/>
      <c r="AL33" s="491"/>
      <c r="AM33" s="491"/>
      <c r="AN33" s="494"/>
      <c r="AO33" s="408"/>
    </row>
    <row r="34" spans="1:42" ht="13" customHeight="1">
      <c r="A34" s="156"/>
      <c r="B34" s="696"/>
      <c r="C34" s="684" t="s">
        <v>309</v>
      </c>
      <c r="D34" s="685"/>
      <c r="E34" s="685"/>
      <c r="F34" s="685"/>
      <c r="G34" s="763"/>
      <c r="H34" s="764"/>
      <c r="I34" s="765"/>
      <c r="J34" s="327" t="s">
        <v>65</v>
      </c>
      <c r="K34" s="728">
        <v>142</v>
      </c>
      <c r="L34" s="729"/>
      <c r="M34" s="328" t="s">
        <v>101</v>
      </c>
      <c r="N34" s="766" t="str">
        <f t="shared" si="3"/>
        <v/>
      </c>
      <c r="O34" s="767"/>
      <c r="P34" s="768"/>
      <c r="Q34" s="455"/>
      <c r="R34" s="520">
        <f t="shared" si="4"/>
        <v>0</v>
      </c>
      <c r="S34" s="517" t="s">
        <v>506</v>
      </c>
      <c r="T34" s="786" t="str">
        <f t="shared" si="5"/>
        <v/>
      </c>
      <c r="U34" s="787"/>
      <c r="V34" s="788"/>
      <c r="W34" s="156"/>
      <c r="X34" s="1178"/>
      <c r="Y34" s="1178"/>
      <c r="Z34" s="1178"/>
      <c r="AA34" s="1178"/>
      <c r="AB34" s="1178"/>
      <c r="AC34" s="1178"/>
      <c r="AD34" s="1178"/>
      <c r="AE34" s="1178"/>
      <c r="AF34" s="1178"/>
      <c r="AG34" s="1178"/>
      <c r="AH34" s="1178"/>
      <c r="AI34" s="1178"/>
      <c r="AJ34" s="1178"/>
      <c r="AK34" s="492"/>
      <c r="AL34" s="491"/>
      <c r="AM34" s="491"/>
      <c r="AN34" s="494"/>
      <c r="AO34" s="408"/>
    </row>
    <row r="35" spans="1:42" ht="13" customHeight="1">
      <c r="A35" s="156"/>
      <c r="B35" s="696"/>
      <c r="C35" s="684" t="s">
        <v>310</v>
      </c>
      <c r="D35" s="685"/>
      <c r="E35" s="685"/>
      <c r="F35" s="685"/>
      <c r="G35" s="763"/>
      <c r="H35" s="764"/>
      <c r="I35" s="765"/>
      <c r="J35" s="327" t="s">
        <v>65</v>
      </c>
      <c r="K35" s="728">
        <v>22.5</v>
      </c>
      <c r="L35" s="729"/>
      <c r="M35" s="328" t="s">
        <v>101</v>
      </c>
      <c r="N35" s="766" t="str">
        <f t="shared" si="3"/>
        <v/>
      </c>
      <c r="O35" s="767"/>
      <c r="P35" s="768"/>
      <c r="Q35" s="455"/>
      <c r="R35" s="520">
        <f t="shared" si="4"/>
        <v>0</v>
      </c>
      <c r="S35" s="517" t="s">
        <v>506</v>
      </c>
      <c r="T35" s="786" t="str">
        <f t="shared" si="5"/>
        <v/>
      </c>
      <c r="U35" s="787"/>
      <c r="V35" s="788"/>
      <c r="W35" s="156"/>
      <c r="X35" s="1178"/>
      <c r="Y35" s="1178"/>
      <c r="Z35" s="1178"/>
      <c r="AA35" s="1178"/>
      <c r="AB35" s="1178"/>
      <c r="AC35" s="1178"/>
      <c r="AD35" s="1178"/>
      <c r="AE35" s="1178"/>
      <c r="AF35" s="1178"/>
      <c r="AG35" s="1178"/>
      <c r="AH35" s="1178"/>
      <c r="AI35" s="1178"/>
      <c r="AJ35" s="1178"/>
      <c r="AK35" s="492"/>
      <c r="AL35" s="491"/>
      <c r="AM35" s="491"/>
      <c r="AN35" s="494"/>
      <c r="AO35" s="408"/>
    </row>
    <row r="36" spans="1:42" ht="13" customHeight="1">
      <c r="A36" s="156"/>
      <c r="B36" s="696"/>
      <c r="C36" s="789" t="s">
        <v>248</v>
      </c>
      <c r="D36" s="790"/>
      <c r="E36" s="791"/>
      <c r="F36" s="792"/>
      <c r="G36" s="793"/>
      <c r="H36" s="764"/>
      <c r="I36" s="765"/>
      <c r="J36" s="330"/>
      <c r="K36" s="778"/>
      <c r="L36" s="779"/>
      <c r="M36" s="515" t="str">
        <f>IF(J36="","","GJ/"&amp;J36)</f>
        <v/>
      </c>
      <c r="N36" s="766" t="str">
        <f t="shared" si="3"/>
        <v/>
      </c>
      <c r="O36" s="767"/>
      <c r="P36" s="768"/>
      <c r="Q36" s="424"/>
      <c r="R36" s="440" t="str">
        <f>IF(H36="","",K36*Q36*44/12)</f>
        <v/>
      </c>
      <c r="S36" s="515" t="str">
        <f>IF(J36="","",CONCATENATE("t-CO2/",J36))</f>
        <v/>
      </c>
      <c r="T36" s="786" t="str">
        <f t="shared" si="5"/>
        <v/>
      </c>
      <c r="U36" s="787"/>
      <c r="V36" s="788"/>
      <c r="W36" s="156"/>
      <c r="X36" s="1178"/>
      <c r="Y36" s="1178"/>
      <c r="Z36" s="1178"/>
      <c r="AA36" s="1178"/>
      <c r="AB36" s="1178"/>
      <c r="AC36" s="1178"/>
      <c r="AD36" s="1178"/>
      <c r="AE36" s="1178"/>
      <c r="AF36" s="1178"/>
      <c r="AG36" s="1178"/>
      <c r="AH36" s="1178"/>
      <c r="AI36" s="1178"/>
      <c r="AJ36" s="1178"/>
      <c r="AK36" s="492"/>
      <c r="AL36" s="491"/>
      <c r="AM36" s="491"/>
      <c r="AN36" s="494"/>
      <c r="AO36" s="408"/>
    </row>
    <row r="37" spans="1:42" ht="13" customHeight="1">
      <c r="A37" s="156"/>
      <c r="B37" s="697"/>
      <c r="C37" s="801" t="s">
        <v>248</v>
      </c>
      <c r="D37" s="802"/>
      <c r="E37" s="803"/>
      <c r="F37" s="803"/>
      <c r="G37" s="804"/>
      <c r="H37" s="776"/>
      <c r="I37" s="777"/>
      <c r="J37" s="330"/>
      <c r="K37" s="807"/>
      <c r="L37" s="808"/>
      <c r="M37" s="515" t="str">
        <f>IF(J37="","","GJ/"&amp;J37)</f>
        <v/>
      </c>
      <c r="N37" s="766" t="str">
        <f t="shared" si="0"/>
        <v/>
      </c>
      <c r="O37" s="767"/>
      <c r="P37" s="768"/>
      <c r="Q37" s="425"/>
      <c r="R37" s="441" t="str">
        <f>IF(H37="","",K37*Q37*44/12)</f>
        <v/>
      </c>
      <c r="S37" s="515" t="str">
        <f>IF(J37="","",CONCATENATE("t-CO2/",J37))</f>
        <v/>
      </c>
      <c r="T37" s="786" t="str">
        <f t="shared" si="5"/>
        <v/>
      </c>
      <c r="U37" s="787"/>
      <c r="V37" s="788"/>
      <c r="W37" s="156"/>
      <c r="X37" s="1178"/>
      <c r="Y37" s="1178"/>
      <c r="Z37" s="1178"/>
      <c r="AA37" s="1178"/>
      <c r="AB37" s="1178"/>
      <c r="AC37" s="1178"/>
      <c r="AD37" s="1178"/>
      <c r="AE37" s="1178"/>
      <c r="AF37" s="1178"/>
      <c r="AG37" s="1178"/>
      <c r="AH37" s="1178"/>
      <c r="AI37" s="1178"/>
      <c r="AJ37" s="1178"/>
      <c r="AK37" s="492"/>
      <c r="AL37" s="491"/>
      <c r="AM37" s="491"/>
      <c r="AN37" s="494"/>
      <c r="AO37" s="408"/>
    </row>
    <row r="38" spans="1:42" ht="13" customHeight="1">
      <c r="A38" s="156"/>
      <c r="B38" s="887" t="s">
        <v>18</v>
      </c>
      <c r="C38" s="888"/>
      <c r="D38" s="888"/>
      <c r="E38" s="888"/>
      <c r="F38" s="888"/>
      <c r="G38" s="888"/>
      <c r="H38" s="888"/>
      <c r="I38" s="888"/>
      <c r="J38" s="888"/>
      <c r="K38" s="888"/>
      <c r="L38" s="888"/>
      <c r="M38" s="889"/>
      <c r="N38" s="1179" t="str">
        <f>IF(SUM(N30:N37)=0,"",SUM(N30:N37))</f>
        <v/>
      </c>
      <c r="O38" s="1180"/>
      <c r="P38" s="1181"/>
      <c r="Q38" s="730"/>
      <c r="R38" s="731"/>
      <c r="S38" s="732"/>
      <c r="T38" s="706" t="str">
        <f>IF(SUM(T30:V37)=0,"",SUM(T30:V37))</f>
        <v/>
      </c>
      <c r="U38" s="707"/>
      <c r="V38" s="708"/>
      <c r="W38" s="156"/>
      <c r="X38" s="156"/>
      <c r="Y38" s="156"/>
      <c r="Z38" s="156"/>
      <c r="AA38" s="156"/>
      <c r="AB38" s="156"/>
      <c r="AC38" s="156"/>
      <c r="AD38" s="156"/>
      <c r="AE38" s="156"/>
      <c r="AF38" s="156"/>
      <c r="AG38" s="156"/>
      <c r="AH38" s="156"/>
      <c r="AI38" s="156"/>
      <c r="AJ38" s="156"/>
      <c r="AK38" s="492"/>
      <c r="AO38" s="408"/>
    </row>
    <row r="39" spans="1:42" ht="9" customHeight="1">
      <c r="A39" s="156"/>
      <c r="B39" s="315"/>
      <c r="C39" s="316"/>
      <c r="D39" s="316"/>
      <c r="E39" s="316"/>
      <c r="F39" s="203"/>
      <c r="G39" s="316"/>
      <c r="H39" s="316"/>
      <c r="I39" s="316"/>
      <c r="J39" s="316"/>
      <c r="K39" s="316"/>
      <c r="L39" s="316"/>
      <c r="M39" s="316"/>
      <c r="N39" s="319"/>
      <c r="O39" s="319"/>
      <c r="P39" s="319"/>
      <c r="Q39" s="124"/>
      <c r="R39" s="124"/>
      <c r="S39" s="124"/>
      <c r="T39" s="320"/>
      <c r="U39" s="320"/>
      <c r="V39" s="321"/>
      <c r="W39" s="156"/>
      <c r="X39" s="156"/>
      <c r="Y39" s="156"/>
      <c r="Z39" s="156"/>
      <c r="AA39" s="156"/>
      <c r="AB39" s="156"/>
      <c r="AC39" s="156"/>
      <c r="AD39" s="156"/>
      <c r="AE39" s="156"/>
      <c r="AF39" s="156"/>
      <c r="AG39" s="156"/>
      <c r="AH39" s="156"/>
      <c r="AI39" s="156"/>
      <c r="AJ39" s="156"/>
      <c r="AK39" s="492"/>
      <c r="AO39" s="408"/>
    </row>
    <row r="40" spans="1:42" ht="13" customHeight="1">
      <c r="A40" s="156"/>
      <c r="B40" s="809" t="s">
        <v>311</v>
      </c>
      <c r="C40" s="810"/>
      <c r="D40" s="810"/>
      <c r="E40" s="810"/>
      <c r="F40" s="810"/>
      <c r="G40" s="811"/>
      <c r="H40" s="823" t="s">
        <v>9</v>
      </c>
      <c r="I40" s="795"/>
      <c r="J40" s="824"/>
      <c r="K40" s="825" t="s">
        <v>94</v>
      </c>
      <c r="L40" s="826"/>
      <c r="M40" s="827"/>
      <c r="N40" s="742" t="s">
        <v>95</v>
      </c>
      <c r="O40" s="737"/>
      <c r="P40" s="743"/>
      <c r="Q40" s="797" t="s">
        <v>510</v>
      </c>
      <c r="R40" s="798"/>
      <c r="S40" s="798"/>
      <c r="T40" s="799" t="s">
        <v>287</v>
      </c>
      <c r="U40" s="799"/>
      <c r="V40" s="800"/>
      <c r="W40" s="156"/>
      <c r="X40" s="156"/>
      <c r="Y40" s="156"/>
      <c r="Z40" s="156"/>
      <c r="AA40" s="156"/>
      <c r="AB40" s="156"/>
      <c r="AC40" s="156"/>
      <c r="AD40" s="156"/>
      <c r="AE40" s="156"/>
      <c r="AF40" s="156"/>
      <c r="AG40" s="156"/>
      <c r="AH40" s="156"/>
      <c r="AI40" s="156"/>
      <c r="AJ40" s="156"/>
      <c r="AK40" s="492"/>
      <c r="AO40" s="408"/>
    </row>
    <row r="41" spans="1:42" ht="13" customHeight="1">
      <c r="A41" s="156"/>
      <c r="B41" s="812"/>
      <c r="C41" s="813"/>
      <c r="D41" s="813"/>
      <c r="E41" s="813"/>
      <c r="F41" s="813"/>
      <c r="G41" s="814"/>
      <c r="H41" s="828" t="s">
        <v>96</v>
      </c>
      <c r="I41" s="828"/>
      <c r="J41" s="829"/>
      <c r="K41" s="830" t="s">
        <v>240</v>
      </c>
      <c r="L41" s="828"/>
      <c r="M41" s="831"/>
      <c r="N41" s="756" t="s">
        <v>241</v>
      </c>
      <c r="O41" s="751"/>
      <c r="P41" s="752"/>
      <c r="Q41" s="833" t="s">
        <v>242</v>
      </c>
      <c r="R41" s="834"/>
      <c r="S41" s="834"/>
      <c r="T41" s="815" t="s">
        <v>312</v>
      </c>
      <c r="U41" s="815"/>
      <c r="V41" s="816"/>
      <c r="W41" s="156"/>
      <c r="X41" s="156"/>
      <c r="Y41" s="156"/>
      <c r="Z41" s="156"/>
      <c r="AA41" s="156"/>
      <c r="AB41" s="156"/>
      <c r="AC41" s="156"/>
      <c r="AD41" s="156"/>
      <c r="AE41" s="156"/>
      <c r="AF41" s="156"/>
      <c r="AG41" s="156"/>
      <c r="AH41" s="156"/>
      <c r="AI41" s="156"/>
      <c r="AJ41" s="156"/>
      <c r="AK41" s="492"/>
      <c r="AO41" s="408"/>
    </row>
    <row r="42" spans="1:42" ht="13" customHeight="1">
      <c r="A42" s="156"/>
      <c r="B42" s="1002" t="s">
        <v>459</v>
      </c>
      <c r="C42" s="1005" t="s">
        <v>456</v>
      </c>
      <c r="D42" s="1006"/>
      <c r="E42" s="1007" t="s">
        <v>457</v>
      </c>
      <c r="F42" s="1007"/>
      <c r="G42" s="526" t="s">
        <v>461</v>
      </c>
      <c r="H42" s="817" t="s">
        <v>97</v>
      </c>
      <c r="I42" s="818"/>
      <c r="J42" s="336" t="s">
        <v>98</v>
      </c>
      <c r="K42" s="337"/>
      <c r="L42" s="338"/>
      <c r="M42" s="461" t="s">
        <v>98</v>
      </c>
      <c r="N42" s="722" t="s">
        <v>62</v>
      </c>
      <c r="O42" s="723"/>
      <c r="P42" s="724"/>
      <c r="Q42" s="340"/>
      <c r="R42" s="341"/>
      <c r="S42" s="513" t="s">
        <v>98</v>
      </c>
      <c r="T42" s="821" t="s">
        <v>500</v>
      </c>
      <c r="U42" s="821"/>
      <c r="V42" s="822"/>
      <c r="W42" s="156"/>
      <c r="X42" s="416"/>
      <c r="Y42" s="416"/>
      <c r="Z42" s="416"/>
      <c r="AA42" s="416"/>
      <c r="AB42" s="416"/>
      <c r="AC42" s="416"/>
      <c r="AD42" s="416"/>
      <c r="AE42" s="416"/>
      <c r="AF42" s="416"/>
      <c r="AG42" s="416"/>
      <c r="AH42" s="416"/>
      <c r="AI42" s="416"/>
      <c r="AJ42" s="416"/>
      <c r="AK42" s="492"/>
      <c r="AN42" s="493"/>
      <c r="AO42" s="500" t="s">
        <v>408</v>
      </c>
      <c r="AP42" s="500" t="s">
        <v>409</v>
      </c>
    </row>
    <row r="43" spans="1:42" ht="13" customHeight="1">
      <c r="A43" s="156"/>
      <c r="B43" s="1003"/>
      <c r="C43" s="669" t="s">
        <v>450</v>
      </c>
      <c r="D43" s="670"/>
      <c r="E43" s="671" t="s">
        <v>455</v>
      </c>
      <c r="F43" s="670"/>
      <c r="G43" s="463">
        <v>18</v>
      </c>
      <c r="H43" s="759"/>
      <c r="I43" s="760"/>
      <c r="J43" s="342" t="s">
        <v>19</v>
      </c>
      <c r="K43" s="676">
        <v>8.64</v>
      </c>
      <c r="L43" s="677"/>
      <c r="M43" s="343" t="s">
        <v>102</v>
      </c>
      <c r="N43" s="678" t="str">
        <f>IF(H43="","",H43*K43)</f>
        <v/>
      </c>
      <c r="O43" s="679"/>
      <c r="P43" s="680"/>
      <c r="Q43" s="681">
        <v>0.41099999999999998</v>
      </c>
      <c r="R43" s="682"/>
      <c r="S43" s="521" t="s">
        <v>504</v>
      </c>
      <c r="T43" s="709" t="str">
        <f>IF(H43="","",H43*Q43)</f>
        <v/>
      </c>
      <c r="U43" s="710"/>
      <c r="V43" s="711"/>
      <c r="W43" s="156"/>
      <c r="X43" s="416"/>
      <c r="Y43" s="416"/>
      <c r="Z43" s="416"/>
      <c r="AA43" s="416"/>
      <c r="AB43" s="416"/>
      <c r="AC43" s="416"/>
      <c r="AD43" s="416"/>
      <c r="AE43" s="416"/>
      <c r="AF43" s="416"/>
      <c r="AG43" s="416"/>
      <c r="AH43" s="416"/>
      <c r="AI43" s="416"/>
      <c r="AJ43" s="416"/>
      <c r="AK43" s="492"/>
      <c r="AN43" s="493"/>
      <c r="AO43" s="433">
        <f>H43*K43</f>
        <v>0</v>
      </c>
      <c r="AP43" s="433">
        <f>IF(G43="","",H43*K43*(G43/100)+H43*(1-(G43/100))*K43*0.13)</f>
        <v>0</v>
      </c>
    </row>
    <row r="44" spans="1:42" ht="13" customHeight="1">
      <c r="A44" s="156"/>
      <c r="B44" s="1003"/>
      <c r="C44" s="660"/>
      <c r="D44" s="661"/>
      <c r="E44" s="658" t="s">
        <v>512</v>
      </c>
      <c r="F44" s="659"/>
      <c r="G44" s="464">
        <v>100</v>
      </c>
      <c r="H44" s="764"/>
      <c r="I44" s="765"/>
      <c r="J44" s="327" t="s">
        <v>19</v>
      </c>
      <c r="K44" s="835">
        <v>8.64</v>
      </c>
      <c r="L44" s="836"/>
      <c r="M44" s="344" t="s">
        <v>102</v>
      </c>
      <c r="N44" s="766" t="str">
        <f>IF(H44="","",H44*K44)</f>
        <v/>
      </c>
      <c r="O44" s="767"/>
      <c r="P44" s="768"/>
      <c r="Q44" s="664">
        <v>0</v>
      </c>
      <c r="R44" s="665"/>
      <c r="S44" s="344" t="s">
        <v>504</v>
      </c>
      <c r="T44" s="712" t="str">
        <f>IF(H44="","",H44*Q44)</f>
        <v/>
      </c>
      <c r="U44" s="713"/>
      <c r="V44" s="714"/>
      <c r="W44" s="156"/>
      <c r="X44" s="416"/>
      <c r="Y44" s="416"/>
      <c r="Z44" s="416"/>
      <c r="AA44" s="416"/>
      <c r="AB44" s="416"/>
      <c r="AC44" s="416"/>
      <c r="AD44" s="416"/>
      <c r="AE44" s="416"/>
      <c r="AF44" s="416"/>
      <c r="AG44" s="416"/>
      <c r="AH44" s="416"/>
      <c r="AI44" s="416"/>
      <c r="AJ44" s="416"/>
      <c r="AK44" s="492"/>
      <c r="AN44" s="493"/>
      <c r="AO44" s="433">
        <f>H44*8.64</f>
        <v>0</v>
      </c>
      <c r="AP44" s="433">
        <f>IF(G44="","",H44*K44*(G44/100)+H44*(1-(G44/100))*K44*0.13)</f>
        <v>0</v>
      </c>
    </row>
    <row r="45" spans="1:42" ht="13" customHeight="1">
      <c r="A45" s="156"/>
      <c r="B45" s="1003"/>
      <c r="C45" s="660"/>
      <c r="D45" s="661"/>
      <c r="E45" s="877"/>
      <c r="F45" s="1192"/>
      <c r="G45" s="465"/>
      <c r="H45" s="764"/>
      <c r="I45" s="765"/>
      <c r="J45" s="327" t="s">
        <v>19</v>
      </c>
      <c r="K45" s="835">
        <v>8.64</v>
      </c>
      <c r="L45" s="836"/>
      <c r="M45" s="344" t="s">
        <v>102</v>
      </c>
      <c r="N45" s="766" t="str">
        <f>IF(H45="","",H45*K45)</f>
        <v/>
      </c>
      <c r="O45" s="767"/>
      <c r="P45" s="768"/>
      <c r="Q45" s="837"/>
      <c r="R45" s="838"/>
      <c r="S45" s="344" t="s">
        <v>504</v>
      </c>
      <c r="T45" s="712" t="str">
        <f>IF(H45="","",H45*Q45)</f>
        <v/>
      </c>
      <c r="U45" s="713"/>
      <c r="V45" s="714"/>
      <c r="W45" s="156"/>
      <c r="X45" s="416"/>
      <c r="Y45" s="416"/>
      <c r="Z45" s="416"/>
      <c r="AA45" s="416"/>
      <c r="AB45" s="416"/>
      <c r="AC45" s="416"/>
      <c r="AD45" s="416"/>
      <c r="AE45" s="416"/>
      <c r="AF45" s="416"/>
      <c r="AG45" s="416"/>
      <c r="AH45" s="416"/>
      <c r="AI45" s="416"/>
      <c r="AJ45" s="416"/>
      <c r="AK45" s="492"/>
      <c r="AN45" s="493"/>
      <c r="AO45" s="433">
        <f>H45*8.64</f>
        <v>0</v>
      </c>
      <c r="AP45" s="433" t="str">
        <f>IF(G45="","",H45*K45*(G45/100)+H45*(1-(G45/100))*K45*0.13)</f>
        <v/>
      </c>
    </row>
    <row r="46" spans="1:42" ht="13" customHeight="1">
      <c r="A46" s="156"/>
      <c r="B46" s="1003"/>
      <c r="C46" s="660"/>
      <c r="D46" s="661"/>
      <c r="E46" s="877"/>
      <c r="F46" s="1192"/>
      <c r="G46" s="465"/>
      <c r="H46" s="764"/>
      <c r="I46" s="765"/>
      <c r="J46" s="327" t="s">
        <v>19</v>
      </c>
      <c r="K46" s="835">
        <v>8.64</v>
      </c>
      <c r="L46" s="836"/>
      <c r="M46" s="344" t="s">
        <v>102</v>
      </c>
      <c r="N46" s="766" t="str">
        <f t="shared" ref="N46:N52" si="6">IF(H46="","",H46*K46)</f>
        <v/>
      </c>
      <c r="O46" s="767"/>
      <c r="P46" s="768"/>
      <c r="Q46" s="837"/>
      <c r="R46" s="838"/>
      <c r="S46" s="344" t="s">
        <v>504</v>
      </c>
      <c r="T46" s="712" t="str">
        <f>IF(H46="","",H46*Q46)</f>
        <v/>
      </c>
      <c r="U46" s="713"/>
      <c r="V46" s="714"/>
      <c r="W46" s="156"/>
      <c r="X46" s="416"/>
      <c r="Y46" s="416"/>
      <c r="Z46" s="416"/>
      <c r="AA46" s="416"/>
      <c r="AB46" s="416"/>
      <c r="AC46" s="416"/>
      <c r="AD46" s="416"/>
      <c r="AE46" s="416"/>
      <c r="AF46" s="416"/>
      <c r="AG46" s="416"/>
      <c r="AH46" s="416"/>
      <c r="AI46" s="416"/>
      <c r="AJ46" s="416"/>
      <c r="AK46" s="492"/>
      <c r="AN46" s="493"/>
      <c r="AO46" s="433">
        <f>H46*8.64</f>
        <v>0</v>
      </c>
      <c r="AP46" s="433" t="str">
        <f>IF(G46="","",H46*K46*(G46/100)+H46*(1-(G46/100))*K46*0.13)</f>
        <v/>
      </c>
    </row>
    <row r="47" spans="1:42" ht="13" customHeight="1">
      <c r="A47" s="156"/>
      <c r="B47" s="1003"/>
      <c r="C47" s="684" t="s">
        <v>451</v>
      </c>
      <c r="D47" s="685"/>
      <c r="E47" s="685"/>
      <c r="F47" s="884"/>
      <c r="G47" s="464">
        <v>100</v>
      </c>
      <c r="H47" s="764"/>
      <c r="I47" s="765"/>
      <c r="J47" s="327" t="s">
        <v>19</v>
      </c>
      <c r="K47" s="835">
        <v>3.6</v>
      </c>
      <c r="L47" s="836"/>
      <c r="M47" s="344" t="s">
        <v>102</v>
      </c>
      <c r="N47" s="766" t="str">
        <f t="shared" si="6"/>
        <v/>
      </c>
      <c r="O47" s="767"/>
      <c r="P47" s="768"/>
      <c r="Q47" s="841">
        <v>0</v>
      </c>
      <c r="R47" s="842"/>
      <c r="S47" s="344" t="s">
        <v>504</v>
      </c>
      <c r="T47" s="712" t="str">
        <f t="shared" ref="T47:T58" si="7">IF(H47="","",H47*Q47)</f>
        <v/>
      </c>
      <c r="U47" s="713"/>
      <c r="V47" s="714"/>
      <c r="W47" s="156"/>
      <c r="X47" s="416"/>
      <c r="Y47" s="416"/>
      <c r="Z47" s="416"/>
      <c r="AA47" s="416"/>
      <c r="AB47" s="416"/>
      <c r="AC47" s="416"/>
      <c r="AD47" s="416"/>
      <c r="AE47" s="416"/>
      <c r="AF47" s="416"/>
      <c r="AG47" s="416"/>
      <c r="AH47" s="416"/>
      <c r="AI47" s="416"/>
      <c r="AJ47" s="416"/>
      <c r="AK47" s="492"/>
      <c r="AN47" s="493"/>
      <c r="AO47" s="433">
        <f>H47*8.64</f>
        <v>0</v>
      </c>
      <c r="AP47" s="433">
        <f>H47*8.64</f>
        <v>0</v>
      </c>
    </row>
    <row r="48" spans="1:42" ht="13" customHeight="1">
      <c r="A48" s="156"/>
      <c r="B48" s="1003"/>
      <c r="C48" s="684" t="s">
        <v>452</v>
      </c>
      <c r="D48" s="685"/>
      <c r="E48" s="685"/>
      <c r="F48" s="685"/>
      <c r="G48" s="464">
        <v>100</v>
      </c>
      <c r="H48" s="764"/>
      <c r="I48" s="765"/>
      <c r="J48" s="327" t="s">
        <v>19</v>
      </c>
      <c r="K48" s="843">
        <v>3.6</v>
      </c>
      <c r="L48" s="844"/>
      <c r="M48" s="344" t="s">
        <v>102</v>
      </c>
      <c r="N48" s="766" t="str">
        <f t="shared" si="6"/>
        <v/>
      </c>
      <c r="O48" s="767"/>
      <c r="P48" s="768"/>
      <c r="Q48" s="664">
        <v>0</v>
      </c>
      <c r="R48" s="665"/>
      <c r="S48" s="344" t="s">
        <v>504</v>
      </c>
      <c r="T48" s="712" t="str">
        <f t="shared" si="7"/>
        <v/>
      </c>
      <c r="U48" s="713"/>
      <c r="V48" s="714"/>
      <c r="W48" s="156"/>
      <c r="X48" s="156"/>
      <c r="Y48" s="416"/>
      <c r="Z48" s="416"/>
      <c r="AA48" s="416"/>
      <c r="AB48" s="416"/>
      <c r="AC48" s="416"/>
      <c r="AD48" s="416"/>
      <c r="AE48" s="416"/>
      <c r="AF48" s="416"/>
      <c r="AG48" s="416"/>
      <c r="AH48" s="416"/>
      <c r="AI48" s="416"/>
      <c r="AJ48" s="416"/>
      <c r="AK48" s="492"/>
      <c r="AN48" s="492"/>
      <c r="AO48" s="433">
        <f>H48*8.64*1.2</f>
        <v>0</v>
      </c>
      <c r="AP48" s="433">
        <f>H48*8.64*1.2</f>
        <v>0</v>
      </c>
    </row>
    <row r="49" spans="1:42" ht="13" customHeight="1">
      <c r="A49" s="156"/>
      <c r="B49" s="1003"/>
      <c r="C49" s="684" t="s">
        <v>313</v>
      </c>
      <c r="D49" s="685"/>
      <c r="E49" s="685"/>
      <c r="F49" s="685"/>
      <c r="G49" s="464">
        <v>100</v>
      </c>
      <c r="H49" s="764"/>
      <c r="I49" s="765"/>
      <c r="J49" s="327" t="s">
        <v>19</v>
      </c>
      <c r="K49" s="835">
        <v>3.6</v>
      </c>
      <c r="L49" s="836"/>
      <c r="M49" s="344" t="s">
        <v>102</v>
      </c>
      <c r="N49" s="766" t="str">
        <f t="shared" si="6"/>
        <v/>
      </c>
      <c r="O49" s="767"/>
      <c r="P49" s="768"/>
      <c r="Q49" s="664">
        <v>0</v>
      </c>
      <c r="R49" s="665"/>
      <c r="S49" s="344" t="s">
        <v>504</v>
      </c>
      <c r="T49" s="712" t="str">
        <f t="shared" si="7"/>
        <v/>
      </c>
      <c r="U49" s="713"/>
      <c r="V49" s="714"/>
      <c r="W49" s="156"/>
      <c r="X49" s="416"/>
      <c r="Y49" s="416"/>
      <c r="Z49" s="416"/>
      <c r="AA49" s="416"/>
      <c r="AB49" s="416"/>
      <c r="AC49" s="416"/>
      <c r="AD49" s="416"/>
      <c r="AE49" s="416"/>
      <c r="AF49" s="416"/>
      <c r="AG49" s="416"/>
      <c r="AH49" s="416"/>
      <c r="AI49" s="416"/>
      <c r="AJ49" s="416"/>
      <c r="AK49" s="492"/>
      <c r="AN49" s="493"/>
      <c r="AO49" s="433">
        <f>H49*8.64</f>
        <v>0</v>
      </c>
      <c r="AP49" s="433">
        <f>H49*8.64</f>
        <v>0</v>
      </c>
    </row>
    <row r="50" spans="1:42" ht="13" customHeight="1">
      <c r="A50" s="156"/>
      <c r="B50" s="1003"/>
      <c r="C50" s="684" t="s">
        <v>314</v>
      </c>
      <c r="D50" s="685"/>
      <c r="E50" s="685"/>
      <c r="F50" s="685"/>
      <c r="G50" s="464">
        <v>0</v>
      </c>
      <c r="H50" s="764"/>
      <c r="I50" s="765"/>
      <c r="J50" s="327" t="s">
        <v>19</v>
      </c>
      <c r="K50" s="843">
        <v>8.64</v>
      </c>
      <c r="L50" s="844"/>
      <c r="M50" s="344" t="s">
        <v>102</v>
      </c>
      <c r="N50" s="766" t="str">
        <f t="shared" si="6"/>
        <v/>
      </c>
      <c r="O50" s="767"/>
      <c r="P50" s="768"/>
      <c r="Q50" s="837"/>
      <c r="R50" s="838"/>
      <c r="S50" s="344" t="s">
        <v>504</v>
      </c>
      <c r="T50" s="712" t="str">
        <f t="shared" si="7"/>
        <v/>
      </c>
      <c r="U50" s="713"/>
      <c r="V50" s="714"/>
      <c r="W50" s="156"/>
      <c r="X50" s="416"/>
      <c r="Y50" s="416"/>
      <c r="Z50" s="416"/>
      <c r="AA50" s="416"/>
      <c r="AB50" s="416"/>
      <c r="AC50" s="416"/>
      <c r="AD50" s="416"/>
      <c r="AE50" s="416"/>
      <c r="AF50" s="416"/>
      <c r="AG50" s="416"/>
      <c r="AH50" s="416"/>
      <c r="AI50" s="416"/>
      <c r="AJ50" s="416"/>
      <c r="AK50" s="492"/>
      <c r="AN50" s="493"/>
      <c r="AO50" s="433">
        <f>H50*8.64</f>
        <v>0</v>
      </c>
      <c r="AP50" s="433">
        <v>0</v>
      </c>
    </row>
    <row r="51" spans="1:42" ht="13" customHeight="1">
      <c r="A51" s="156"/>
      <c r="B51" s="1004"/>
      <c r="C51" s="1011" t="s">
        <v>315</v>
      </c>
      <c r="D51" s="1012"/>
      <c r="E51" s="1012"/>
      <c r="F51" s="1012"/>
      <c r="G51" s="466">
        <v>100</v>
      </c>
      <c r="H51" s="764"/>
      <c r="I51" s="765"/>
      <c r="J51" s="327" t="s">
        <v>19</v>
      </c>
      <c r="K51" s="835">
        <v>8.64</v>
      </c>
      <c r="L51" s="836"/>
      <c r="M51" s="344" t="s">
        <v>102</v>
      </c>
      <c r="N51" s="766" t="str">
        <f t="shared" si="6"/>
        <v/>
      </c>
      <c r="O51" s="767"/>
      <c r="P51" s="768"/>
      <c r="Q51" s="664">
        <v>0</v>
      </c>
      <c r="R51" s="665"/>
      <c r="S51" s="344" t="s">
        <v>504</v>
      </c>
      <c r="T51" s="712" t="str">
        <f t="shared" si="7"/>
        <v/>
      </c>
      <c r="U51" s="713"/>
      <c r="V51" s="714"/>
      <c r="W51" s="156"/>
      <c r="X51" s="416"/>
      <c r="Y51" s="416"/>
      <c r="Z51" s="416"/>
      <c r="AA51" s="416"/>
      <c r="AB51" s="416"/>
      <c r="AC51" s="416"/>
      <c r="AD51" s="416"/>
      <c r="AE51" s="416"/>
      <c r="AF51" s="416"/>
      <c r="AG51" s="416"/>
      <c r="AH51" s="416"/>
      <c r="AI51" s="416"/>
      <c r="AJ51" s="416"/>
      <c r="AK51" s="492"/>
      <c r="AN51" s="493"/>
      <c r="AO51" s="433">
        <f>H51*8.64</f>
        <v>0</v>
      </c>
      <c r="AP51" s="433">
        <f>H51*8.64</f>
        <v>0</v>
      </c>
    </row>
    <row r="52" spans="1:42" ht="13" customHeight="1" thickBot="1">
      <c r="A52" s="156"/>
      <c r="B52" s="672" t="s">
        <v>316</v>
      </c>
      <c r="C52" s="673"/>
      <c r="D52" s="674"/>
      <c r="E52" s="674"/>
      <c r="F52" s="675"/>
      <c r="G52" s="462">
        <v>100</v>
      </c>
      <c r="H52" s="776"/>
      <c r="I52" s="777"/>
      <c r="J52" s="327" t="s">
        <v>19</v>
      </c>
      <c r="K52" s="863">
        <v>3.6</v>
      </c>
      <c r="L52" s="864"/>
      <c r="M52" s="345" t="s">
        <v>102</v>
      </c>
      <c r="N52" s="766" t="str">
        <f t="shared" si="6"/>
        <v/>
      </c>
      <c r="O52" s="767"/>
      <c r="P52" s="768"/>
      <c r="Q52" s="845">
        <v>0</v>
      </c>
      <c r="R52" s="846"/>
      <c r="S52" s="522" t="s">
        <v>504</v>
      </c>
      <c r="T52" s="712" t="str">
        <f t="shared" si="7"/>
        <v/>
      </c>
      <c r="U52" s="713"/>
      <c r="V52" s="714"/>
      <c r="W52" s="156"/>
      <c r="X52" s="416"/>
      <c r="Y52" s="416"/>
      <c r="Z52" s="416"/>
      <c r="AA52" s="416"/>
      <c r="AB52" s="416"/>
      <c r="AC52" s="416"/>
      <c r="AD52" s="416"/>
      <c r="AE52" s="416"/>
      <c r="AF52" s="416"/>
      <c r="AG52" s="416"/>
      <c r="AH52" s="416"/>
      <c r="AI52" s="416"/>
      <c r="AJ52" s="416"/>
      <c r="AK52" s="492"/>
      <c r="AN52" s="493"/>
      <c r="AO52" s="436">
        <f>H52*8.64*1.2</f>
        <v>0</v>
      </c>
      <c r="AP52" s="436">
        <f>H52*8.64*1.2</f>
        <v>0</v>
      </c>
    </row>
    <row r="53" spans="1:42" ht="13" customHeight="1" thickTop="1">
      <c r="A53" s="156"/>
      <c r="B53" s="867" t="s">
        <v>18</v>
      </c>
      <c r="C53" s="867"/>
      <c r="D53" s="867"/>
      <c r="E53" s="867"/>
      <c r="F53" s="867"/>
      <c r="G53" s="867"/>
      <c r="H53" s="867"/>
      <c r="I53" s="867"/>
      <c r="J53" s="867"/>
      <c r="K53" s="867"/>
      <c r="L53" s="867"/>
      <c r="M53" s="867"/>
      <c r="N53" s="1193" t="str">
        <f>IF(SUM(N43:N52)=0,"",SUM(N43:N52))</f>
        <v/>
      </c>
      <c r="O53" s="890"/>
      <c r="P53" s="891"/>
      <c r="Q53" s="730"/>
      <c r="R53" s="731"/>
      <c r="S53" s="732"/>
      <c r="T53" s="855" t="str">
        <f>IF(SUM(T43:T52)=0,"",SUM(T43:T52))</f>
        <v/>
      </c>
      <c r="U53" s="856"/>
      <c r="V53" s="857"/>
      <c r="W53" s="156"/>
      <c r="X53" s="156"/>
      <c r="Y53" s="156"/>
      <c r="Z53" s="156"/>
      <c r="AA53" s="156"/>
      <c r="AB53" s="156"/>
      <c r="AC53" s="156"/>
      <c r="AD53" s="156"/>
      <c r="AE53" s="156"/>
      <c r="AF53" s="156"/>
      <c r="AG53" s="156"/>
      <c r="AH53" s="156"/>
      <c r="AI53" s="156"/>
      <c r="AJ53" s="156"/>
      <c r="AO53" s="489">
        <f>SUM(AO43:AO52)</f>
        <v>0</v>
      </c>
      <c r="AP53" s="490">
        <f>SUM(AP43:AP52)</f>
        <v>0</v>
      </c>
    </row>
    <row r="54" spans="1:42" ht="13" customHeight="1">
      <c r="A54" s="156"/>
      <c r="B54" s="695" t="s">
        <v>460</v>
      </c>
      <c r="C54" s="698" t="s">
        <v>317</v>
      </c>
      <c r="D54" s="1008"/>
      <c r="E54" s="875"/>
      <c r="F54" s="875"/>
      <c r="G54" s="876"/>
      <c r="H54" s="759"/>
      <c r="I54" s="760"/>
      <c r="J54" s="342" t="s">
        <v>62</v>
      </c>
      <c r="K54" s="865">
        <v>1.17</v>
      </c>
      <c r="L54" s="866"/>
      <c r="M54" s="343" t="s">
        <v>103</v>
      </c>
      <c r="N54" s="1197" t="str">
        <f>IF(H54="","",H54*K54)</f>
        <v/>
      </c>
      <c r="O54" s="1198"/>
      <c r="P54" s="1199"/>
      <c r="Q54" s="858">
        <v>6.54E-2</v>
      </c>
      <c r="R54" s="859"/>
      <c r="S54" s="521" t="s">
        <v>505</v>
      </c>
      <c r="T54" s="849" t="str">
        <f t="shared" si="7"/>
        <v/>
      </c>
      <c r="U54" s="850"/>
      <c r="V54" s="851"/>
      <c r="W54" s="156"/>
      <c r="X54" s="416"/>
      <c r="Y54" s="288"/>
      <c r="Z54" s="288"/>
      <c r="AA54" s="288"/>
      <c r="AB54" s="288"/>
      <c r="AC54" s="288"/>
      <c r="AD54" s="288"/>
      <c r="AE54" s="288"/>
      <c r="AF54" s="288"/>
      <c r="AG54" s="288"/>
      <c r="AH54" s="288"/>
      <c r="AI54" s="288"/>
      <c r="AJ54" s="288"/>
      <c r="AK54" s="495"/>
      <c r="AN54" s="495"/>
      <c r="AO54" s="408"/>
    </row>
    <row r="55" spans="1:42" ht="13" customHeight="1">
      <c r="A55" s="156"/>
      <c r="B55" s="696"/>
      <c r="C55" s="1009" t="s">
        <v>458</v>
      </c>
      <c r="D55" s="1010"/>
      <c r="E55" s="875"/>
      <c r="F55" s="875"/>
      <c r="G55" s="876"/>
      <c r="H55" s="764"/>
      <c r="I55" s="765"/>
      <c r="J55" s="327" t="s">
        <v>62</v>
      </c>
      <c r="K55" s="865">
        <v>1.19</v>
      </c>
      <c r="L55" s="866"/>
      <c r="M55" s="344" t="s">
        <v>103</v>
      </c>
      <c r="N55" s="1194" t="str">
        <f>IF(H55="","",H55*K55)</f>
        <v/>
      </c>
      <c r="O55" s="1195"/>
      <c r="P55" s="1196"/>
      <c r="Q55" s="847">
        <v>5.3199999999999997E-2</v>
      </c>
      <c r="R55" s="848"/>
      <c r="S55" s="344" t="s">
        <v>505</v>
      </c>
      <c r="T55" s="712" t="str">
        <f>IF(H55="","",H55*Q55)</f>
        <v/>
      </c>
      <c r="U55" s="713"/>
      <c r="V55" s="714"/>
      <c r="W55" s="156"/>
      <c r="X55" s="416"/>
      <c r="Y55" s="416"/>
      <c r="Z55" s="416"/>
      <c r="AA55" s="416"/>
      <c r="AB55" s="416"/>
      <c r="AC55" s="416"/>
      <c r="AD55" s="416"/>
      <c r="AE55" s="416"/>
      <c r="AF55" s="416"/>
      <c r="AG55" s="416"/>
      <c r="AH55" s="416"/>
      <c r="AI55" s="416"/>
      <c r="AJ55" s="416"/>
      <c r="AK55" s="492"/>
      <c r="AN55" s="493"/>
      <c r="AO55" s="408"/>
    </row>
    <row r="56" spans="1:42" ht="13" customHeight="1">
      <c r="A56" s="156"/>
      <c r="B56" s="696"/>
      <c r="C56" s="684" t="s">
        <v>104</v>
      </c>
      <c r="D56" s="884"/>
      <c r="E56" s="877"/>
      <c r="F56" s="875"/>
      <c r="G56" s="876"/>
      <c r="H56" s="764"/>
      <c r="I56" s="765"/>
      <c r="J56" s="327" t="s">
        <v>62</v>
      </c>
      <c r="K56" s="865">
        <v>1.19</v>
      </c>
      <c r="L56" s="866"/>
      <c r="M56" s="344" t="s">
        <v>103</v>
      </c>
      <c r="N56" s="1194" t="str">
        <f>IF(H56="","",H56*K56)</f>
        <v/>
      </c>
      <c r="O56" s="1195"/>
      <c r="P56" s="1196"/>
      <c r="Q56" s="847">
        <v>5.3199999999999997E-2</v>
      </c>
      <c r="R56" s="848"/>
      <c r="S56" s="344" t="s">
        <v>505</v>
      </c>
      <c r="T56" s="712" t="str">
        <f t="shared" si="7"/>
        <v/>
      </c>
      <c r="U56" s="713"/>
      <c r="V56" s="714"/>
      <c r="W56" s="156"/>
      <c r="X56" s="416"/>
      <c r="Y56" s="416"/>
      <c r="Z56" s="416"/>
      <c r="AA56" s="416"/>
      <c r="AB56" s="416"/>
      <c r="AC56" s="416"/>
      <c r="AD56" s="416"/>
      <c r="AE56" s="416"/>
      <c r="AF56" s="416"/>
      <c r="AG56" s="416"/>
      <c r="AH56" s="416"/>
      <c r="AI56" s="416"/>
      <c r="AJ56" s="416"/>
      <c r="AK56" s="492"/>
      <c r="AN56" s="493"/>
      <c r="AO56" s="408"/>
    </row>
    <row r="57" spans="1:42" ht="13" customHeight="1">
      <c r="A57" s="156"/>
      <c r="B57" s="696"/>
      <c r="C57" s="684" t="s">
        <v>17</v>
      </c>
      <c r="D57" s="884"/>
      <c r="E57" s="877"/>
      <c r="F57" s="875"/>
      <c r="G57" s="876"/>
      <c r="H57" s="764"/>
      <c r="I57" s="765"/>
      <c r="J57" s="346" t="s">
        <v>62</v>
      </c>
      <c r="K57" s="865">
        <v>1.19</v>
      </c>
      <c r="L57" s="866"/>
      <c r="M57" s="347" t="s">
        <v>103</v>
      </c>
      <c r="N57" s="1209" t="str">
        <f>IF(H57="","",H57*K57)</f>
        <v/>
      </c>
      <c r="O57" s="1210"/>
      <c r="P57" s="1211"/>
      <c r="Q57" s="847">
        <v>5.3199999999999997E-2</v>
      </c>
      <c r="R57" s="848"/>
      <c r="S57" s="344" t="s">
        <v>505</v>
      </c>
      <c r="T57" s="878" t="str">
        <f t="shared" si="7"/>
        <v/>
      </c>
      <c r="U57" s="879"/>
      <c r="V57" s="880"/>
      <c r="W57" s="156"/>
      <c r="X57" s="416"/>
      <c r="Y57" s="416"/>
      <c r="Z57" s="416"/>
      <c r="AA57" s="416"/>
      <c r="AB57" s="416"/>
      <c r="AC57" s="416"/>
      <c r="AD57" s="416"/>
      <c r="AE57" s="416"/>
      <c r="AF57" s="416"/>
      <c r="AG57" s="416"/>
      <c r="AH57" s="416"/>
      <c r="AI57" s="416"/>
      <c r="AJ57" s="416"/>
      <c r="AK57" s="492"/>
      <c r="AN57" s="493"/>
      <c r="AO57" s="408"/>
    </row>
    <row r="58" spans="1:42" ht="13" customHeight="1">
      <c r="A58" s="156"/>
      <c r="B58" s="697"/>
      <c r="C58" s="772" t="s">
        <v>105</v>
      </c>
      <c r="D58" s="773"/>
      <c r="E58" s="885"/>
      <c r="F58" s="885"/>
      <c r="G58" s="886"/>
      <c r="H58" s="776"/>
      <c r="I58" s="777"/>
      <c r="J58" s="348" t="s">
        <v>62</v>
      </c>
      <c r="K58" s="868"/>
      <c r="L58" s="869"/>
      <c r="M58" s="349" t="s">
        <v>103</v>
      </c>
      <c r="N58" s="1200" t="str">
        <f>IF(H58="","",H58*K58)</f>
        <v/>
      </c>
      <c r="O58" s="1201"/>
      <c r="P58" s="1202"/>
      <c r="Q58" s="873"/>
      <c r="R58" s="874"/>
      <c r="S58" s="522" t="s">
        <v>505</v>
      </c>
      <c r="T58" s="881" t="str">
        <f t="shared" si="7"/>
        <v/>
      </c>
      <c r="U58" s="882"/>
      <c r="V58" s="883"/>
      <c r="W58" s="156"/>
      <c r="X58" s="416"/>
      <c r="Y58" s="416"/>
      <c r="Z58" s="416"/>
      <c r="AA58" s="416"/>
      <c r="AB58" s="416"/>
      <c r="AC58" s="416"/>
      <c r="AD58" s="416"/>
      <c r="AE58" s="416"/>
      <c r="AF58" s="416"/>
      <c r="AG58" s="416"/>
      <c r="AH58" s="416"/>
      <c r="AI58" s="416"/>
      <c r="AJ58" s="416"/>
      <c r="AK58" s="492"/>
      <c r="AN58" s="493"/>
      <c r="AO58" s="408"/>
    </row>
    <row r="59" spans="1:42" ht="13" customHeight="1">
      <c r="A59" s="156"/>
      <c r="B59" s="887" t="s">
        <v>18</v>
      </c>
      <c r="C59" s="888"/>
      <c r="D59" s="888"/>
      <c r="E59" s="888"/>
      <c r="F59" s="888"/>
      <c r="G59" s="888"/>
      <c r="H59" s="888"/>
      <c r="I59" s="888"/>
      <c r="J59" s="888"/>
      <c r="K59" s="888"/>
      <c r="L59" s="888"/>
      <c r="M59" s="889"/>
      <c r="N59" s="1193" t="str">
        <f>IF(SUM(N54:P58)=0,"",SUM(N54:N58))</f>
        <v/>
      </c>
      <c r="O59" s="890"/>
      <c r="P59" s="891"/>
      <c r="Q59" s="1203"/>
      <c r="R59" s="1204"/>
      <c r="S59" s="1205"/>
      <c r="T59" s="855" t="str">
        <f>IF(SUM(T54:T58)=0,"",SUM(T54:T58))</f>
        <v/>
      </c>
      <c r="U59" s="856"/>
      <c r="V59" s="857"/>
      <c r="W59" s="156"/>
      <c r="X59" s="156"/>
      <c r="Y59" s="156"/>
      <c r="Z59" s="156"/>
      <c r="AA59" s="156"/>
      <c r="AB59" s="156"/>
      <c r="AC59" s="156"/>
      <c r="AD59" s="156"/>
      <c r="AE59" s="156"/>
      <c r="AF59" s="156"/>
      <c r="AG59" s="156"/>
      <c r="AH59" s="156"/>
      <c r="AI59" s="156"/>
      <c r="AJ59" s="156"/>
      <c r="AO59" s="408"/>
    </row>
    <row r="60" spans="1:42" ht="9" customHeight="1">
      <c r="A60" s="156"/>
      <c r="B60" s="315"/>
      <c r="C60" s="316"/>
      <c r="D60" s="316"/>
      <c r="E60" s="316"/>
      <c r="F60" s="316"/>
      <c r="G60" s="316"/>
      <c r="H60" s="316"/>
      <c r="I60" s="316"/>
      <c r="J60" s="316"/>
      <c r="K60" s="316"/>
      <c r="L60" s="316"/>
      <c r="M60" s="316"/>
      <c r="N60" s="410"/>
      <c r="O60" s="410"/>
      <c r="P60" s="410"/>
      <c r="Q60" s="411"/>
      <c r="R60" s="411"/>
      <c r="S60" s="411"/>
      <c r="T60" s="412"/>
      <c r="U60" s="412"/>
      <c r="V60" s="413"/>
      <c r="W60" s="156"/>
      <c r="X60" s="156"/>
      <c r="Y60" s="156"/>
      <c r="Z60" s="156"/>
      <c r="AA60" s="156"/>
      <c r="AB60" s="156"/>
      <c r="AC60" s="156"/>
      <c r="AD60" s="156"/>
      <c r="AE60" s="156"/>
      <c r="AF60" s="156"/>
      <c r="AG60" s="156"/>
      <c r="AH60" s="156"/>
      <c r="AI60" s="156"/>
      <c r="AJ60" s="156"/>
      <c r="AO60" s="408"/>
    </row>
    <row r="61" spans="1:42" ht="13" customHeight="1">
      <c r="A61" s="156"/>
      <c r="B61" s="887" t="s">
        <v>20</v>
      </c>
      <c r="C61" s="888"/>
      <c r="D61" s="888"/>
      <c r="E61" s="888"/>
      <c r="F61" s="888"/>
      <c r="G61" s="888"/>
      <c r="H61" s="888"/>
      <c r="I61" s="888"/>
      <c r="J61" s="888"/>
      <c r="K61" s="888"/>
      <c r="L61" s="888"/>
      <c r="M61" s="889"/>
      <c r="N61" s="414" t="s">
        <v>106</v>
      </c>
      <c r="O61" s="890" t="str">
        <f>IF(AND(N29="",N38="",N53="",N59=""),"",SUM(N29,N38,N53,N59))</f>
        <v/>
      </c>
      <c r="P61" s="891"/>
      <c r="Q61" s="1206"/>
      <c r="R61" s="1207"/>
      <c r="S61" s="1208"/>
      <c r="T61" s="415" t="s">
        <v>107</v>
      </c>
      <c r="U61" s="890" t="str">
        <f>IF(AND(T29="",T38="",T53="",T59=""),"",SUM(T29,T38,T53,T59))</f>
        <v/>
      </c>
      <c r="V61" s="891"/>
      <c r="W61" s="156"/>
      <c r="X61" s="156"/>
      <c r="Y61" s="156"/>
      <c r="Z61" s="156"/>
      <c r="AA61" s="156"/>
      <c r="AB61" s="156"/>
      <c r="AC61" s="156"/>
      <c r="AD61" s="156"/>
      <c r="AE61" s="156"/>
      <c r="AF61" s="156"/>
      <c r="AG61" s="156"/>
      <c r="AH61" s="156"/>
      <c r="AI61" s="156"/>
      <c r="AJ61" s="156"/>
      <c r="AO61" s="408"/>
    </row>
    <row r="62" spans="1:42" ht="9" customHeight="1">
      <c r="A62" s="156"/>
      <c r="B62" s="52"/>
      <c r="C62" s="52"/>
      <c r="D62" s="52"/>
      <c r="E62" s="52"/>
      <c r="F62" s="52"/>
      <c r="G62" s="52"/>
      <c r="H62" s="52"/>
      <c r="I62" s="52"/>
      <c r="J62" s="52"/>
      <c r="K62" s="52"/>
      <c r="L62" s="52"/>
      <c r="M62" s="52"/>
      <c r="N62" s="52"/>
      <c r="O62" s="52"/>
      <c r="P62" s="53"/>
      <c r="Q62" s="54"/>
      <c r="R62" s="54"/>
      <c r="S62" s="54"/>
      <c r="T62" s="54"/>
      <c r="U62" s="54"/>
      <c r="V62" s="53"/>
      <c r="W62" s="156"/>
      <c r="X62" s="156"/>
      <c r="Y62" s="156"/>
      <c r="Z62" s="156"/>
      <c r="AA62" s="156"/>
      <c r="AB62" s="156"/>
      <c r="AC62" s="156"/>
      <c r="AD62" s="156"/>
      <c r="AE62" s="156"/>
      <c r="AF62" s="156"/>
      <c r="AG62" s="156"/>
      <c r="AH62" s="156"/>
      <c r="AI62" s="156"/>
      <c r="AJ62" s="156"/>
      <c r="AO62" s="408"/>
    </row>
    <row r="63" spans="1:42" ht="13" customHeight="1">
      <c r="A63" s="156"/>
      <c r="B63" s="1212" t="s">
        <v>318</v>
      </c>
      <c r="C63" s="1213"/>
      <c r="D63" s="1213"/>
      <c r="E63" s="1213"/>
      <c r="F63" s="1213"/>
      <c r="G63" s="1214"/>
      <c r="H63" s="1215"/>
      <c r="I63" s="1216"/>
      <c r="J63" s="48" t="s">
        <v>62</v>
      </c>
      <c r="K63" s="900"/>
      <c r="L63" s="901"/>
      <c r="M63" s="26" t="s">
        <v>63</v>
      </c>
      <c r="N63" s="902" t="str">
        <f>IF(H63="","",H63*K63)</f>
        <v/>
      </c>
      <c r="O63" s="903"/>
      <c r="P63" s="904"/>
      <c r="Q63" s="905"/>
      <c r="R63" s="906"/>
      <c r="S63" s="523" t="s">
        <v>508</v>
      </c>
      <c r="T63" s="907" t="str">
        <f>IF(H63="","",H63*Q63)</f>
        <v/>
      </c>
      <c r="U63" s="908"/>
      <c r="V63" s="909"/>
      <c r="W63" s="156"/>
      <c r="X63" s="156"/>
      <c r="Y63" s="156"/>
      <c r="Z63" s="156"/>
      <c r="AA63" s="156"/>
      <c r="AB63" s="156"/>
      <c r="AC63" s="156"/>
      <c r="AD63" s="156"/>
      <c r="AE63" s="156"/>
      <c r="AF63" s="156"/>
      <c r="AG63" s="156"/>
      <c r="AH63" s="156"/>
      <c r="AI63" s="156"/>
      <c r="AJ63" s="156"/>
      <c r="AO63" s="408"/>
    </row>
    <row r="64" spans="1:42" ht="13" customHeight="1">
      <c r="A64" s="156"/>
      <c r="B64" s="1217" t="s">
        <v>319</v>
      </c>
      <c r="C64" s="1218"/>
      <c r="D64" s="1218"/>
      <c r="E64" s="1218"/>
      <c r="F64" s="1218"/>
      <c r="G64" s="1219"/>
      <c r="H64" s="1220"/>
      <c r="I64" s="1221"/>
      <c r="J64" s="46" t="s">
        <v>19</v>
      </c>
      <c r="K64" s="915"/>
      <c r="L64" s="916"/>
      <c r="M64" s="49" t="s">
        <v>102</v>
      </c>
      <c r="N64" s="881" t="str">
        <f>IF(H64="","",H64*K64)</f>
        <v/>
      </c>
      <c r="O64" s="882"/>
      <c r="P64" s="883"/>
      <c r="Q64" s="917"/>
      <c r="R64" s="918"/>
      <c r="S64" s="524" t="s">
        <v>509</v>
      </c>
      <c r="T64" s="919" t="str">
        <f>IF(H64="","",H64*Q64)</f>
        <v/>
      </c>
      <c r="U64" s="920"/>
      <c r="V64" s="921"/>
      <c r="W64" s="156"/>
      <c r="X64" s="156"/>
      <c r="Y64" s="156"/>
      <c r="Z64" s="156"/>
      <c r="AA64" s="156"/>
      <c r="AB64" s="156"/>
      <c r="AC64" s="156"/>
      <c r="AD64" s="156"/>
      <c r="AE64" s="156"/>
      <c r="AF64" s="156"/>
      <c r="AG64" s="156"/>
      <c r="AH64" s="156"/>
      <c r="AI64" s="156"/>
      <c r="AJ64" s="156"/>
      <c r="AO64" s="408"/>
    </row>
    <row r="65" spans="1:41" ht="13" customHeight="1">
      <c r="A65" s="156"/>
      <c r="B65" s="887" t="s">
        <v>20</v>
      </c>
      <c r="C65" s="888"/>
      <c r="D65" s="888"/>
      <c r="E65" s="888"/>
      <c r="F65" s="888"/>
      <c r="G65" s="888"/>
      <c r="H65" s="888"/>
      <c r="I65" s="888"/>
      <c r="J65" s="888"/>
      <c r="K65" s="888"/>
      <c r="L65" s="888"/>
      <c r="M65" s="889"/>
      <c r="N65" s="50" t="s">
        <v>238</v>
      </c>
      <c r="O65" s="890" t="str">
        <f>IF(SUM(N63:N64)=0,"",SUM(N63,N64))</f>
        <v/>
      </c>
      <c r="P65" s="891"/>
      <c r="Q65" s="922"/>
      <c r="R65" s="923"/>
      <c r="S65" s="924"/>
      <c r="T65" s="55" t="s">
        <v>239</v>
      </c>
      <c r="U65" s="890" t="str">
        <f>IF(SUM(T63:T64)=0,"",SUM(T63,T64))</f>
        <v/>
      </c>
      <c r="V65" s="891"/>
      <c r="W65" s="156"/>
      <c r="X65" s="156"/>
      <c r="Y65" s="156"/>
      <c r="Z65" s="156"/>
      <c r="AA65" s="156"/>
      <c r="AB65" s="156"/>
      <c r="AC65" s="156"/>
      <c r="AD65" s="156"/>
      <c r="AE65" s="156"/>
      <c r="AF65" s="156"/>
      <c r="AG65" s="156"/>
      <c r="AH65" s="156"/>
      <c r="AI65" s="156"/>
      <c r="AJ65" s="156"/>
      <c r="AO65" s="408"/>
    </row>
    <row r="66" spans="1:41" ht="9" customHeight="1">
      <c r="A66" s="156"/>
      <c r="B66" s="52"/>
      <c r="C66" s="52"/>
      <c r="D66" s="52"/>
      <c r="E66" s="52"/>
      <c r="F66" s="52"/>
      <c r="G66" s="52"/>
      <c r="H66" s="52"/>
      <c r="I66" s="52"/>
      <c r="J66" s="52"/>
      <c r="K66" s="52"/>
      <c r="L66" s="52"/>
      <c r="M66" s="52"/>
      <c r="N66" s="52"/>
      <c r="O66" s="52"/>
      <c r="P66" s="56"/>
      <c r="Q66" s="53"/>
      <c r="R66" s="53"/>
      <c r="S66" s="53"/>
      <c r="T66" s="53"/>
      <c r="U66" s="53"/>
      <c r="V66" s="57"/>
      <c r="W66" s="156"/>
      <c r="X66" s="156"/>
      <c r="Y66" s="156"/>
      <c r="Z66" s="156"/>
      <c r="AA66" s="156"/>
      <c r="AB66" s="156"/>
      <c r="AC66" s="156"/>
      <c r="AD66" s="156"/>
      <c r="AE66" s="156"/>
      <c r="AF66" s="156"/>
      <c r="AG66" s="156"/>
      <c r="AH66" s="156"/>
      <c r="AI66" s="156"/>
      <c r="AJ66" s="156"/>
      <c r="AO66" s="408"/>
    </row>
    <row r="67" spans="1:41" ht="16.5">
      <c r="A67" s="156"/>
      <c r="B67" s="887" t="s">
        <v>243</v>
      </c>
      <c r="C67" s="888"/>
      <c r="D67" s="888"/>
      <c r="E67" s="888"/>
      <c r="F67" s="888"/>
      <c r="G67" s="888"/>
      <c r="H67" s="888"/>
      <c r="I67" s="888"/>
      <c r="J67" s="888"/>
      <c r="K67" s="888"/>
      <c r="L67" s="888"/>
      <c r="M67" s="889"/>
      <c r="N67" s="925" t="str">
        <f>IF(O61="","",IF(O65="",O61*0.0258,(O61-O65)*0.0258))</f>
        <v/>
      </c>
      <c r="O67" s="926"/>
      <c r="P67" s="926"/>
      <c r="Q67" s="926"/>
      <c r="R67" s="926"/>
      <c r="S67" s="926"/>
      <c r="T67" s="926"/>
      <c r="U67" s="927" t="s">
        <v>64</v>
      </c>
      <c r="V67" s="928"/>
      <c r="W67" s="156"/>
      <c r="X67" s="156"/>
      <c r="Y67" s="156"/>
      <c r="Z67" s="156"/>
      <c r="AA67" s="156"/>
      <c r="AB67" s="156"/>
      <c r="AC67" s="156"/>
      <c r="AD67" s="156"/>
      <c r="AE67" s="156"/>
      <c r="AF67" s="156"/>
      <c r="AG67" s="156"/>
      <c r="AH67" s="156"/>
      <c r="AI67" s="156"/>
      <c r="AJ67" s="156"/>
      <c r="AO67" s="408"/>
    </row>
    <row r="68" spans="1:41" ht="16.5">
      <c r="A68" s="156"/>
      <c r="B68" s="887" t="s">
        <v>273</v>
      </c>
      <c r="C68" s="888"/>
      <c r="D68" s="888"/>
      <c r="E68" s="888"/>
      <c r="F68" s="888"/>
      <c r="G68" s="888"/>
      <c r="H68" s="888"/>
      <c r="I68" s="888"/>
      <c r="J68" s="888"/>
      <c r="K68" s="888"/>
      <c r="L68" s="888"/>
      <c r="M68" s="889"/>
      <c r="N68" s="929" t="str">
        <f>IF(U61="","",IF(U65="",U61,U61-U65))</f>
        <v/>
      </c>
      <c r="O68" s="930"/>
      <c r="P68" s="930"/>
      <c r="Q68" s="930"/>
      <c r="R68" s="930"/>
      <c r="S68" s="930"/>
      <c r="T68" s="930"/>
      <c r="U68" s="888" t="s">
        <v>513</v>
      </c>
      <c r="V68" s="889"/>
      <c r="W68" s="156"/>
      <c r="X68" s="156"/>
      <c r="Y68" s="156"/>
      <c r="Z68" s="156"/>
      <c r="AA68" s="156"/>
      <c r="AB68" s="156"/>
      <c r="AC68" s="156"/>
      <c r="AD68" s="156"/>
      <c r="AE68" s="156"/>
      <c r="AF68" s="156"/>
      <c r="AG68" s="156"/>
      <c r="AH68" s="156"/>
      <c r="AI68" s="156"/>
      <c r="AJ68" s="156"/>
      <c r="AO68" s="408"/>
    </row>
    <row r="69" spans="1:41" ht="7" customHeight="1">
      <c r="A69" s="156"/>
      <c r="B69" s="47"/>
      <c r="C69" s="47"/>
      <c r="D69" s="47"/>
      <c r="E69" s="47"/>
      <c r="F69" s="47"/>
      <c r="G69" s="47"/>
      <c r="H69" s="47"/>
      <c r="I69" s="47"/>
      <c r="J69" s="47"/>
      <c r="K69" s="47"/>
      <c r="L69" s="47"/>
      <c r="M69" s="47"/>
      <c r="N69" s="74"/>
      <c r="O69" s="74"/>
      <c r="P69" s="74"/>
      <c r="Q69" s="74"/>
      <c r="R69" s="74"/>
      <c r="S69" s="74"/>
      <c r="T69" s="74"/>
      <c r="U69" s="74"/>
      <c r="V69" s="47"/>
      <c r="W69" s="156"/>
      <c r="X69" s="156"/>
      <c r="Y69" s="156"/>
      <c r="Z69" s="156"/>
      <c r="AA69" s="156"/>
      <c r="AB69" s="156"/>
      <c r="AC69" s="156"/>
      <c r="AD69" s="156"/>
      <c r="AE69" s="156"/>
      <c r="AF69" s="156"/>
      <c r="AG69" s="156"/>
      <c r="AH69" s="156"/>
      <c r="AI69" s="156"/>
      <c r="AJ69" s="156"/>
      <c r="AO69" s="408"/>
    </row>
    <row r="70" spans="1:41" ht="27" customHeight="1">
      <c r="A70" s="156"/>
      <c r="B70" s="931" t="s">
        <v>320</v>
      </c>
      <c r="C70" s="931"/>
      <c r="D70" s="931"/>
      <c r="E70" s="931"/>
      <c r="F70" s="931"/>
      <c r="G70" s="931"/>
      <c r="H70" s="931"/>
      <c r="I70" s="931"/>
      <c r="J70" s="931"/>
      <c r="K70" s="931"/>
      <c r="L70" s="931"/>
      <c r="M70" s="931"/>
      <c r="N70" s="931"/>
      <c r="O70" s="931"/>
      <c r="P70" s="931"/>
      <c r="Q70" s="931"/>
      <c r="R70" s="931"/>
      <c r="S70" s="931"/>
      <c r="T70" s="931"/>
      <c r="U70" s="931"/>
      <c r="V70" s="931"/>
      <c r="W70" s="156"/>
      <c r="X70" s="156"/>
      <c r="Y70" s="156"/>
      <c r="Z70" s="156"/>
      <c r="AA70" s="156"/>
      <c r="AB70" s="156"/>
      <c r="AC70" s="156"/>
      <c r="AD70" s="156"/>
      <c r="AE70" s="156"/>
      <c r="AF70" s="156"/>
      <c r="AG70" s="156"/>
      <c r="AH70" s="156"/>
      <c r="AI70" s="156"/>
      <c r="AJ70" s="156"/>
      <c r="AO70" s="408"/>
    </row>
    <row r="71" spans="1:41">
      <c r="A71" s="156"/>
      <c r="B71" s="140"/>
      <c r="C71" s="140"/>
      <c r="D71" s="140"/>
      <c r="E71" s="140"/>
      <c r="F71" s="140"/>
      <c r="G71" s="140"/>
      <c r="H71" s="140"/>
      <c r="I71" s="140"/>
      <c r="J71" s="157"/>
      <c r="K71" s="140"/>
      <c r="L71" s="140"/>
      <c r="M71" s="158"/>
      <c r="N71" s="158"/>
      <c r="O71" s="158"/>
      <c r="P71" s="158"/>
      <c r="Q71" s="159"/>
      <c r="R71" s="159"/>
      <c r="S71" s="159"/>
      <c r="T71" s="159"/>
      <c r="U71" s="159"/>
      <c r="V71" s="140"/>
      <c r="W71" s="156"/>
      <c r="X71" s="156"/>
      <c r="Y71" s="156"/>
      <c r="Z71" s="156"/>
      <c r="AA71" s="156"/>
      <c r="AB71" s="156"/>
      <c r="AC71" s="156"/>
      <c r="AD71" s="156"/>
      <c r="AE71" s="156"/>
      <c r="AF71" s="156"/>
      <c r="AG71" s="156"/>
      <c r="AH71" s="156"/>
      <c r="AI71" s="156"/>
      <c r="AJ71" s="156"/>
      <c r="AO71" s="408"/>
    </row>
    <row r="72" spans="1:41">
      <c r="A72" s="156"/>
      <c r="B72" s="138"/>
      <c r="C72" s="138"/>
      <c r="D72" s="138"/>
      <c r="E72" s="138"/>
      <c r="F72" s="138"/>
      <c r="G72" s="138"/>
      <c r="H72" s="138"/>
      <c r="I72" s="138"/>
      <c r="J72" s="138"/>
      <c r="K72" s="138"/>
      <c r="L72" s="138"/>
      <c r="M72" s="160"/>
      <c r="N72" s="160"/>
      <c r="O72" s="160"/>
      <c r="P72" s="160"/>
      <c r="Q72" s="160"/>
      <c r="R72" s="160"/>
      <c r="S72" s="160"/>
      <c r="T72" s="160"/>
      <c r="U72" s="160"/>
      <c r="V72" s="138"/>
      <c r="W72" s="156"/>
      <c r="X72" s="156"/>
      <c r="Y72" s="156"/>
      <c r="Z72" s="156"/>
      <c r="AA72" s="156"/>
      <c r="AB72" s="156"/>
      <c r="AC72" s="156"/>
      <c r="AD72" s="156"/>
      <c r="AE72" s="156"/>
      <c r="AF72" s="156"/>
      <c r="AG72" s="156"/>
      <c r="AH72" s="156"/>
      <c r="AI72" s="156"/>
      <c r="AJ72" s="156"/>
      <c r="AO72" s="408"/>
    </row>
    <row r="73" spans="1:41" ht="20.149999999999999" customHeight="1">
      <c r="A73" s="156"/>
      <c r="B73" s="29"/>
      <c r="C73" s="29"/>
      <c r="D73" s="29"/>
      <c r="E73" s="29"/>
      <c r="F73" s="29"/>
      <c r="G73" s="29"/>
      <c r="H73" s="29"/>
      <c r="I73" s="29"/>
      <c r="J73" s="29"/>
      <c r="K73" s="29"/>
      <c r="L73" s="29"/>
      <c r="M73" s="30"/>
      <c r="N73" s="30"/>
      <c r="O73" s="30"/>
      <c r="P73" s="30"/>
      <c r="Q73" s="30"/>
      <c r="R73" s="30"/>
      <c r="S73" s="30"/>
      <c r="T73" s="30"/>
      <c r="U73" s="30"/>
      <c r="V73" s="29"/>
      <c r="W73" s="156"/>
      <c r="X73" s="156"/>
      <c r="Y73" s="156"/>
      <c r="Z73" s="156"/>
      <c r="AA73" s="156"/>
      <c r="AB73" s="156"/>
      <c r="AC73" s="156"/>
      <c r="AD73" s="156"/>
      <c r="AE73" s="156"/>
      <c r="AF73" s="156"/>
      <c r="AG73" s="156"/>
      <c r="AH73" s="156"/>
      <c r="AI73" s="156"/>
      <c r="AJ73" s="156"/>
      <c r="AO73" s="408"/>
    </row>
    <row r="74" spans="1:41" ht="20.149999999999999" customHeight="1">
      <c r="A74" s="156"/>
      <c r="B74" s="128" t="s">
        <v>321</v>
      </c>
      <c r="C74" s="29"/>
      <c r="D74" s="29"/>
      <c r="E74" s="29"/>
      <c r="F74" s="29"/>
      <c r="G74" s="649" t="s">
        <v>322</v>
      </c>
      <c r="H74" s="650"/>
      <c r="I74" s="656"/>
      <c r="J74" s="1224"/>
      <c r="K74" s="1225"/>
      <c r="L74" s="1225"/>
      <c r="M74" s="1225"/>
      <c r="N74" s="313" t="s">
        <v>323</v>
      </c>
      <c r="O74" s="123"/>
      <c r="P74" s="30"/>
      <c r="Q74" s="30"/>
      <c r="R74" s="30"/>
      <c r="S74" s="30"/>
      <c r="T74" s="30"/>
      <c r="U74" s="30"/>
      <c r="V74" s="29"/>
      <c r="W74" s="1223" t="s">
        <v>324</v>
      </c>
      <c r="X74" s="657" t="s">
        <v>423</v>
      </c>
      <c r="Y74" s="657"/>
      <c r="Z74" s="657"/>
      <c r="AA74" s="657"/>
      <c r="AB74" s="657"/>
      <c r="AC74" s="657"/>
      <c r="AD74" s="657"/>
      <c r="AE74" s="657"/>
      <c r="AF74" s="657"/>
      <c r="AG74" s="657"/>
      <c r="AH74" s="657"/>
      <c r="AI74" s="657"/>
      <c r="AJ74" s="657"/>
      <c r="AK74" s="492"/>
      <c r="AL74" s="492"/>
      <c r="AM74" s="492"/>
      <c r="AN74" s="492"/>
      <c r="AO74" s="408"/>
    </row>
    <row r="75" spans="1:41" ht="20.149999999999999" customHeight="1">
      <c r="A75" s="156"/>
      <c r="B75" s="29"/>
      <c r="C75" s="29"/>
      <c r="D75" s="29"/>
      <c r="E75" s="29"/>
      <c r="F75" s="29"/>
      <c r="G75" s="29"/>
      <c r="H75" s="29"/>
      <c r="I75" s="29"/>
      <c r="J75" s="29"/>
      <c r="K75" s="29"/>
      <c r="L75" s="29"/>
      <c r="M75" s="30"/>
      <c r="N75" s="30"/>
      <c r="O75" s="30"/>
      <c r="P75" s="30"/>
      <c r="Q75" s="30"/>
      <c r="R75" s="30"/>
      <c r="S75" s="30"/>
      <c r="T75" s="30"/>
      <c r="U75" s="30"/>
      <c r="V75" s="29"/>
      <c r="W75" s="1223"/>
      <c r="X75" s="657"/>
      <c r="Y75" s="657"/>
      <c r="Z75" s="657"/>
      <c r="AA75" s="657"/>
      <c r="AB75" s="657"/>
      <c r="AC75" s="657"/>
      <c r="AD75" s="657"/>
      <c r="AE75" s="657"/>
      <c r="AF75" s="657"/>
      <c r="AG75" s="657"/>
      <c r="AH75" s="657"/>
      <c r="AI75" s="657"/>
      <c r="AJ75" s="657"/>
      <c r="AK75" s="492"/>
      <c r="AL75" s="492"/>
      <c r="AM75" s="492"/>
      <c r="AN75" s="492"/>
      <c r="AO75" s="408"/>
    </row>
    <row r="76" spans="1:41" ht="20.149999999999999" customHeight="1">
      <c r="A76" s="156"/>
      <c r="B76" s="29" t="s">
        <v>325</v>
      </c>
      <c r="C76" s="29"/>
      <c r="D76" s="29"/>
      <c r="E76" s="29"/>
      <c r="F76" s="29"/>
      <c r="G76" s="29"/>
      <c r="H76" s="29"/>
      <c r="I76" s="29"/>
      <c r="J76" s="29"/>
      <c r="K76" s="29"/>
      <c r="L76" s="29"/>
      <c r="M76" s="30"/>
      <c r="N76" s="30"/>
      <c r="O76" s="30"/>
      <c r="P76" s="30"/>
      <c r="Q76" s="30"/>
      <c r="R76" s="30"/>
      <c r="S76" s="30"/>
      <c r="T76" s="30"/>
      <c r="U76" s="30"/>
      <c r="V76" s="29"/>
      <c r="W76" s="156"/>
      <c r="X76" s="1222" t="str">
        <f>"（令和"&amp;基本入力!M82&amp;"年度末時点での延床面積を記入してください。）"</f>
        <v>（令和8年度末時点での延床面積を記入してください。）</v>
      </c>
      <c r="Y76" s="1222"/>
      <c r="Z76" s="1222"/>
      <c r="AA76" s="1222"/>
      <c r="AB76" s="1222"/>
      <c r="AC76" s="1222"/>
      <c r="AD76" s="1222"/>
      <c r="AE76" s="1222"/>
      <c r="AF76" s="1222"/>
      <c r="AG76" s="1222"/>
      <c r="AH76" s="1222"/>
      <c r="AI76" s="1222"/>
      <c r="AJ76" s="1222"/>
      <c r="AK76" s="492"/>
      <c r="AL76" s="492"/>
      <c r="AM76" s="492"/>
      <c r="AN76" s="492"/>
      <c r="AO76" s="408"/>
    </row>
    <row r="77" spans="1:41" ht="20.149999999999999" customHeight="1">
      <c r="A77" s="156"/>
      <c r="B77" s="128" t="s">
        <v>523</v>
      </c>
      <c r="C77" s="29"/>
      <c r="D77" s="29"/>
      <c r="E77" s="29"/>
      <c r="F77" s="29"/>
      <c r="G77" s="29"/>
      <c r="H77" s="129" t="s">
        <v>326</v>
      </c>
      <c r="I77" s="29"/>
      <c r="J77" s="29"/>
      <c r="K77" s="29"/>
      <c r="L77" s="128" t="s">
        <v>327</v>
      </c>
      <c r="M77" s="30"/>
      <c r="N77" s="30"/>
      <c r="O77" s="30"/>
      <c r="P77" s="30"/>
      <c r="Q77" s="30"/>
      <c r="R77" s="30"/>
      <c r="S77" s="30"/>
      <c r="T77" s="30"/>
      <c r="U77" s="29"/>
      <c r="V77" s="130"/>
      <c r="W77" s="156"/>
      <c r="X77" s="156"/>
      <c r="Y77" s="156"/>
      <c r="Z77" s="156"/>
      <c r="AA77" s="156"/>
      <c r="AB77" s="156"/>
      <c r="AC77" s="156"/>
      <c r="AD77" s="156"/>
      <c r="AE77" s="156"/>
      <c r="AF77" s="156"/>
      <c r="AG77" s="156"/>
      <c r="AH77" s="156"/>
      <c r="AI77" s="156"/>
      <c r="AJ77" s="156"/>
      <c r="AO77" s="408"/>
    </row>
    <row r="78" spans="1:41" ht="20.149999999999999" customHeight="1">
      <c r="A78" s="156"/>
      <c r="B78" s="649" t="s">
        <v>328</v>
      </c>
      <c r="C78" s="650"/>
      <c r="D78" s="656"/>
      <c r="E78" s="649" t="s">
        <v>329</v>
      </c>
      <c r="F78" s="656"/>
      <c r="G78" s="649" t="s">
        <v>330</v>
      </c>
      <c r="H78" s="656"/>
      <c r="I78" s="125"/>
      <c r="J78" s="125"/>
      <c r="K78" s="125"/>
      <c r="L78" s="649" t="s">
        <v>331</v>
      </c>
      <c r="M78" s="650"/>
      <c r="N78" s="656"/>
      <c r="O78" s="649" t="s">
        <v>332</v>
      </c>
      <c r="P78" s="656"/>
      <c r="Q78" s="314" t="s">
        <v>98</v>
      </c>
      <c r="R78" s="30"/>
      <c r="S78" s="30"/>
      <c r="T78" s="30"/>
      <c r="U78" s="29"/>
      <c r="V78" s="130"/>
      <c r="W78" s="285" t="s">
        <v>324</v>
      </c>
      <c r="X78" s="156" t="s">
        <v>333</v>
      </c>
      <c r="Y78" s="156"/>
      <c r="Z78" s="156"/>
      <c r="AA78" s="156"/>
      <c r="AB78" s="156"/>
      <c r="AC78" s="156"/>
      <c r="AD78" s="156"/>
      <c r="AE78" s="156"/>
      <c r="AF78" s="156"/>
      <c r="AG78" s="156"/>
      <c r="AH78" s="156"/>
      <c r="AI78" s="156"/>
      <c r="AJ78" s="156"/>
      <c r="AO78" s="408"/>
    </row>
    <row r="79" spans="1:41" ht="20.149999999999999" customHeight="1">
      <c r="A79" s="156"/>
      <c r="B79" s="649" t="s">
        <v>334</v>
      </c>
      <c r="C79" s="650"/>
      <c r="D79" s="656"/>
      <c r="E79" s="936"/>
      <c r="F79" s="937"/>
      <c r="G79" s="934"/>
      <c r="H79" s="935"/>
      <c r="I79" s="125"/>
      <c r="J79" s="125"/>
      <c r="K79" s="125"/>
      <c r="L79" s="649" t="s">
        <v>335</v>
      </c>
      <c r="M79" s="650"/>
      <c r="N79" s="656"/>
      <c r="O79" s="934"/>
      <c r="P79" s="935"/>
      <c r="Q79" s="314" t="s">
        <v>336</v>
      </c>
      <c r="R79" s="30"/>
      <c r="S79" s="30"/>
      <c r="T79" s="30"/>
      <c r="U79" s="29"/>
      <c r="V79" s="130"/>
      <c r="W79" s="156"/>
      <c r="X79" s="457" t="str">
        <f>"（令和"&amp;基本入力!M82&amp;"年度末時点での数を記入してください。）"</f>
        <v>（令和8年度末時点での数を記入してください。）</v>
      </c>
      <c r="Y79" s="288"/>
      <c r="Z79" s="156"/>
      <c r="AA79" s="156"/>
      <c r="AB79" s="156"/>
      <c r="AC79" s="156"/>
      <c r="AD79" s="156"/>
      <c r="AE79" s="156"/>
      <c r="AF79" s="156"/>
      <c r="AG79" s="156"/>
      <c r="AH79" s="156"/>
      <c r="AI79" s="156"/>
      <c r="AJ79" s="156"/>
      <c r="AO79" s="408"/>
    </row>
    <row r="80" spans="1:41" ht="20.149999999999999" customHeight="1">
      <c r="A80" s="156"/>
      <c r="B80" s="649" t="s">
        <v>12</v>
      </c>
      <c r="C80" s="650"/>
      <c r="D80" s="656"/>
      <c r="E80" s="936"/>
      <c r="F80" s="937"/>
      <c r="G80" s="934"/>
      <c r="H80" s="938"/>
      <c r="I80" s="125"/>
      <c r="J80" s="125"/>
      <c r="K80" s="125"/>
      <c r="L80" s="649" t="s">
        <v>337</v>
      </c>
      <c r="M80" s="650"/>
      <c r="N80" s="656"/>
      <c r="O80" s="934"/>
      <c r="P80" s="935"/>
      <c r="Q80" s="314" t="s">
        <v>338</v>
      </c>
      <c r="R80" s="30"/>
      <c r="S80" s="30"/>
      <c r="T80" s="30"/>
      <c r="U80" s="29"/>
      <c r="V80" s="130"/>
      <c r="W80" s="156"/>
      <c r="X80" s="156"/>
      <c r="Y80" s="156"/>
      <c r="Z80" s="156"/>
      <c r="AA80" s="156"/>
      <c r="AB80" s="156"/>
      <c r="AC80" s="156"/>
      <c r="AD80" s="156"/>
      <c r="AE80" s="156"/>
      <c r="AF80" s="156"/>
      <c r="AG80" s="156"/>
      <c r="AH80" s="156"/>
      <c r="AI80" s="156"/>
      <c r="AJ80" s="156"/>
      <c r="AO80" s="408"/>
    </row>
    <row r="81" spans="1:42" ht="20.149999999999999" customHeight="1">
      <c r="A81" s="156"/>
      <c r="B81" s="649" t="s">
        <v>339</v>
      </c>
      <c r="C81" s="650"/>
      <c r="D81" s="656"/>
      <c r="E81" s="936"/>
      <c r="F81" s="937"/>
      <c r="G81" s="934"/>
      <c r="H81" s="935"/>
      <c r="I81" s="125"/>
      <c r="J81" s="125"/>
      <c r="K81" s="125"/>
      <c r="L81" s="649" t="s">
        <v>340</v>
      </c>
      <c r="M81" s="650"/>
      <c r="N81" s="656"/>
      <c r="O81" s="934"/>
      <c r="P81" s="935"/>
      <c r="Q81" s="314" t="s">
        <v>341</v>
      </c>
      <c r="R81" s="30"/>
      <c r="S81" s="30"/>
      <c r="T81" s="30"/>
      <c r="U81" s="29"/>
      <c r="V81" s="130"/>
      <c r="W81" s="156"/>
      <c r="X81" s="156"/>
      <c r="Y81" s="156"/>
      <c r="Z81" s="156"/>
      <c r="AA81" s="156"/>
      <c r="AB81" s="156"/>
      <c r="AC81" s="156"/>
      <c r="AD81" s="156"/>
      <c r="AE81" s="156"/>
      <c r="AF81" s="156"/>
      <c r="AG81" s="156"/>
      <c r="AH81" s="156"/>
      <c r="AI81" s="156"/>
      <c r="AJ81" s="156"/>
      <c r="AO81" s="408"/>
    </row>
    <row r="82" spans="1:42" ht="20.149999999999999" customHeight="1">
      <c r="A82" s="156"/>
      <c r="B82" s="649" t="s">
        <v>342</v>
      </c>
      <c r="C82" s="650"/>
      <c r="D82" s="656"/>
      <c r="E82" s="936"/>
      <c r="F82" s="937"/>
      <c r="G82" s="934"/>
      <c r="H82" s="935"/>
      <c r="I82" s="125"/>
      <c r="J82" s="125"/>
      <c r="K82" s="125"/>
      <c r="L82" s="286"/>
      <c r="M82" s="43"/>
      <c r="N82" s="43"/>
      <c r="O82" s="30"/>
      <c r="P82" s="30"/>
      <c r="Q82" s="30"/>
      <c r="R82" s="30"/>
      <c r="S82" s="30"/>
      <c r="T82" s="30"/>
      <c r="U82" s="29"/>
      <c r="V82" s="130"/>
      <c r="W82" s="156"/>
      <c r="X82" s="156"/>
      <c r="Y82" s="156"/>
      <c r="Z82" s="156"/>
      <c r="AA82" s="156"/>
      <c r="AB82" s="156"/>
      <c r="AC82" s="156"/>
      <c r="AD82" s="156"/>
      <c r="AE82" s="156"/>
      <c r="AF82" s="156"/>
      <c r="AG82" s="156"/>
      <c r="AH82" s="156"/>
      <c r="AI82" s="156"/>
      <c r="AJ82" s="156"/>
      <c r="AO82" s="408"/>
    </row>
    <row r="83" spans="1:42" ht="20.149999999999999" customHeight="1">
      <c r="A83" s="156"/>
      <c r="B83" s="649" t="s">
        <v>343</v>
      </c>
      <c r="C83" s="650"/>
      <c r="D83" s="656"/>
      <c r="E83" s="936"/>
      <c r="F83" s="937"/>
      <c r="G83" s="934"/>
      <c r="H83" s="935"/>
      <c r="I83" s="125"/>
      <c r="J83" s="125"/>
      <c r="K83" s="125"/>
      <c r="L83" s="123"/>
      <c r="M83" s="30"/>
      <c r="N83" s="30"/>
      <c r="O83" s="30"/>
      <c r="P83" s="30"/>
      <c r="Q83" s="30"/>
      <c r="R83" s="30"/>
      <c r="S83" s="30"/>
      <c r="T83" s="30"/>
      <c r="U83" s="29"/>
      <c r="V83" s="130"/>
      <c r="W83" s="156"/>
      <c r="X83" s="156"/>
      <c r="Y83" s="156"/>
      <c r="Z83" s="156"/>
      <c r="AA83" s="156"/>
      <c r="AB83" s="156"/>
      <c r="AC83" s="156"/>
      <c r="AD83" s="156"/>
      <c r="AE83" s="156"/>
      <c r="AF83" s="156"/>
      <c r="AG83" s="156"/>
      <c r="AH83" s="156"/>
      <c r="AI83" s="156"/>
      <c r="AJ83" s="156"/>
      <c r="AO83" s="408"/>
    </row>
    <row r="84" spans="1:42" ht="20.149999999999999" customHeight="1">
      <c r="A84" s="156"/>
      <c r="B84" s="649" t="s">
        <v>344</v>
      </c>
      <c r="C84" s="650"/>
      <c r="D84" s="656"/>
      <c r="E84" s="941"/>
      <c r="F84" s="941"/>
      <c r="G84" s="942"/>
      <c r="H84" s="942"/>
      <c r="I84" s="125"/>
      <c r="J84" s="125"/>
      <c r="K84" s="125"/>
      <c r="L84" s="123"/>
      <c r="M84" s="30"/>
      <c r="N84" s="30"/>
      <c r="O84" s="30"/>
      <c r="P84" s="30"/>
      <c r="Q84" s="30"/>
      <c r="R84" s="30"/>
      <c r="S84" s="30"/>
      <c r="T84" s="30"/>
      <c r="U84" s="29"/>
      <c r="V84" s="130"/>
      <c r="W84" s="156"/>
      <c r="X84" s="156"/>
      <c r="Y84" s="156"/>
      <c r="Z84" s="156"/>
      <c r="AA84" s="156"/>
      <c r="AB84" s="156"/>
      <c r="AC84" s="156"/>
      <c r="AD84" s="156"/>
      <c r="AE84" s="156"/>
      <c r="AF84" s="156"/>
      <c r="AG84" s="156"/>
      <c r="AH84" s="156"/>
      <c r="AI84" s="156"/>
      <c r="AJ84" s="156"/>
      <c r="AO84" s="408"/>
    </row>
    <row r="85" spans="1:42" ht="20.149999999999999" customHeight="1">
      <c r="A85" s="156"/>
      <c r="B85" s="943" t="s">
        <v>345</v>
      </c>
      <c r="C85" s="944"/>
      <c r="D85" s="945"/>
      <c r="E85" s="941"/>
      <c r="F85" s="941"/>
      <c r="G85" s="942"/>
      <c r="H85" s="942"/>
      <c r="I85" s="125"/>
      <c r="J85" s="125"/>
      <c r="K85" s="125"/>
      <c r="L85" s="123"/>
      <c r="M85" s="30"/>
      <c r="N85" s="30"/>
      <c r="O85" s="30"/>
      <c r="P85" s="30"/>
      <c r="Q85" s="30"/>
      <c r="R85" s="30"/>
      <c r="S85" s="30"/>
      <c r="T85" s="30"/>
      <c r="U85" s="29"/>
      <c r="V85" s="130"/>
      <c r="W85" s="156"/>
      <c r="X85" s="156"/>
      <c r="Y85" s="156"/>
      <c r="Z85" s="156"/>
      <c r="AA85" s="156"/>
      <c r="AB85" s="156"/>
      <c r="AC85" s="156"/>
      <c r="AD85" s="156"/>
      <c r="AE85" s="156"/>
      <c r="AF85" s="156"/>
      <c r="AG85" s="156"/>
      <c r="AH85" s="156"/>
      <c r="AI85" s="156"/>
      <c r="AJ85" s="156"/>
      <c r="AO85" s="408"/>
    </row>
    <row r="86" spans="1:42" ht="20.149999999999999" customHeight="1">
      <c r="A86" s="156"/>
      <c r="B86" s="29"/>
      <c r="C86" s="29"/>
      <c r="D86" s="29"/>
      <c r="E86" s="29"/>
      <c r="F86" s="29"/>
      <c r="G86" s="29"/>
      <c r="H86" s="29"/>
      <c r="I86" s="29"/>
      <c r="J86" s="29"/>
      <c r="K86" s="125"/>
      <c r="L86" s="123"/>
      <c r="M86" s="30"/>
      <c r="O86" s="30"/>
      <c r="P86" s="30"/>
      <c r="Q86" s="30"/>
      <c r="R86" s="30"/>
      <c r="S86" s="30"/>
      <c r="T86" s="30"/>
      <c r="U86" s="29"/>
      <c r="V86" s="130"/>
      <c r="W86" s="156"/>
      <c r="X86" s="156"/>
      <c r="Y86" s="156"/>
      <c r="Z86" s="156"/>
      <c r="AA86" s="156"/>
      <c r="AB86" s="156"/>
      <c r="AC86" s="156"/>
      <c r="AD86" s="156"/>
      <c r="AE86" s="156"/>
      <c r="AF86" s="156"/>
      <c r="AG86" s="156"/>
      <c r="AH86" s="156"/>
      <c r="AI86" s="156"/>
      <c r="AJ86" s="156"/>
      <c r="AO86" s="408"/>
    </row>
    <row r="87" spans="1:42" ht="22" customHeight="1">
      <c r="A87" s="156"/>
      <c r="B87" s="939" t="s">
        <v>485</v>
      </c>
      <c r="C87" s="940"/>
      <c r="D87" s="940"/>
      <c r="E87" s="940"/>
      <c r="F87" s="940"/>
      <c r="G87" s="940"/>
      <c r="H87" s="940"/>
      <c r="I87" s="940"/>
      <c r="J87" s="940"/>
      <c r="K87" s="1227" t="str">
        <f>IF(基本入力!E73="","",基本入力!E73)</f>
        <v/>
      </c>
      <c r="L87" s="1228"/>
      <c r="M87" s="1228"/>
      <c r="N87" s="1228"/>
      <c r="O87" s="1228"/>
      <c r="P87" s="1229"/>
      <c r="Q87" s="30"/>
      <c r="R87" s="30"/>
      <c r="S87" s="30"/>
      <c r="T87" s="30"/>
      <c r="U87" s="30"/>
      <c r="V87" s="29"/>
      <c r="W87" s="285" t="s">
        <v>324</v>
      </c>
      <c r="X87" s="156" t="s">
        <v>347</v>
      </c>
      <c r="Y87" s="156"/>
      <c r="Z87" s="156"/>
      <c r="AA87" s="156"/>
      <c r="AB87" s="156"/>
      <c r="AC87" s="156"/>
      <c r="AD87" s="156"/>
      <c r="AE87" s="156"/>
      <c r="AF87" s="156"/>
      <c r="AG87" s="156"/>
      <c r="AH87" s="156"/>
      <c r="AI87" s="156"/>
      <c r="AJ87" s="156"/>
      <c r="AO87" s="408"/>
    </row>
    <row r="88" spans="1:42" ht="22" customHeight="1">
      <c r="A88" s="156"/>
      <c r="B88" s="29"/>
      <c r="C88" s="29"/>
      <c r="D88" s="29"/>
      <c r="E88" s="29"/>
      <c r="F88" s="29"/>
      <c r="G88" s="29"/>
      <c r="H88" s="29"/>
      <c r="I88" s="29"/>
      <c r="J88" s="29"/>
      <c r="K88" s="29"/>
      <c r="L88" s="29"/>
      <c r="M88" s="30"/>
      <c r="N88" s="30"/>
      <c r="O88" s="30"/>
      <c r="P88" s="30"/>
      <c r="Q88" s="30"/>
      <c r="R88" s="30"/>
      <c r="S88" s="30"/>
      <c r="T88" s="30"/>
      <c r="U88" s="30"/>
      <c r="V88" s="29"/>
      <c r="W88" s="156"/>
      <c r="X88" s="156"/>
      <c r="Y88" s="156"/>
      <c r="Z88" s="156"/>
      <c r="AA88" s="156"/>
      <c r="AB88" s="156"/>
      <c r="AC88" s="156"/>
      <c r="AD88" s="156"/>
      <c r="AE88" s="156"/>
      <c r="AF88" s="156"/>
      <c r="AG88" s="156"/>
      <c r="AH88" s="156"/>
      <c r="AI88" s="156"/>
      <c r="AJ88" s="156"/>
      <c r="AO88" s="408"/>
    </row>
    <row r="89" spans="1:42" ht="20.149999999999999" customHeight="1">
      <c r="A89" s="156"/>
      <c r="B89" s="276" t="s">
        <v>139</v>
      </c>
      <c r="C89" s="29"/>
      <c r="D89" s="29"/>
      <c r="E89" s="29"/>
      <c r="F89" s="29"/>
      <c r="G89" s="29"/>
      <c r="H89" s="29"/>
      <c r="I89" s="29"/>
      <c r="J89" s="29"/>
      <c r="K89" s="125"/>
      <c r="L89" s="123"/>
      <c r="M89" s="30"/>
      <c r="N89" s="30"/>
      <c r="O89" s="30"/>
      <c r="P89" s="30"/>
      <c r="Q89" s="30"/>
      <c r="R89" s="30"/>
      <c r="S89" s="30"/>
      <c r="T89" s="30"/>
      <c r="U89" s="29"/>
      <c r="V89" s="130"/>
      <c r="W89" s="156"/>
      <c r="X89" s="156"/>
      <c r="Y89" s="156"/>
      <c r="Z89" s="156"/>
      <c r="AA89" s="156"/>
      <c r="AB89" s="156"/>
      <c r="AC89" s="156"/>
      <c r="AD89" s="156"/>
      <c r="AE89" s="156"/>
      <c r="AF89" s="156"/>
      <c r="AG89" s="156"/>
      <c r="AH89" s="156"/>
      <c r="AI89" s="156"/>
      <c r="AJ89" s="156"/>
      <c r="AO89" s="408"/>
    </row>
    <row r="90" spans="1:42" ht="20.149999999999999" customHeight="1">
      <c r="A90" s="156"/>
      <c r="B90" s="29" t="s">
        <v>346</v>
      </c>
      <c r="C90" s="30"/>
      <c r="D90" s="30"/>
      <c r="E90" s="30"/>
      <c r="F90" s="30"/>
      <c r="G90" s="30"/>
      <c r="H90" s="30"/>
      <c r="I90" s="30"/>
      <c r="J90" s="30"/>
      <c r="K90" s="30"/>
      <c r="L90" s="30"/>
      <c r="M90" s="30"/>
      <c r="N90" s="30"/>
      <c r="O90" s="30"/>
      <c r="P90" s="30"/>
      <c r="Q90" s="30"/>
      <c r="R90" s="30"/>
      <c r="S90" s="30"/>
      <c r="T90" s="30"/>
      <c r="U90" s="30"/>
      <c r="V90" s="29"/>
      <c r="W90" s="156"/>
      <c r="X90" s="156"/>
      <c r="Y90" s="156"/>
      <c r="Z90" s="156"/>
      <c r="AA90" s="156"/>
      <c r="AB90" s="156"/>
      <c r="AC90" s="156"/>
      <c r="AD90" s="156"/>
      <c r="AE90" s="156"/>
      <c r="AF90" s="156"/>
      <c r="AG90" s="156"/>
      <c r="AH90" s="156"/>
      <c r="AI90" s="156"/>
      <c r="AJ90" s="156"/>
      <c r="AO90" s="408"/>
    </row>
    <row r="91" spans="1:42" ht="22" customHeight="1">
      <c r="A91" s="156"/>
      <c r="B91" s="649" t="s">
        <v>108</v>
      </c>
      <c r="C91" s="650"/>
      <c r="D91" s="650"/>
      <c r="E91" s="650"/>
      <c r="F91" s="650"/>
      <c r="G91" s="650"/>
      <c r="H91" s="650"/>
      <c r="I91" s="650"/>
      <c r="J91" s="656"/>
      <c r="K91" s="957" t="s">
        <v>97</v>
      </c>
      <c r="L91" s="957"/>
      <c r="M91" s="957"/>
      <c r="N91" s="957"/>
      <c r="O91" s="957"/>
      <c r="P91" s="957"/>
      <c r="Q91" s="957" t="s">
        <v>98</v>
      </c>
      <c r="R91" s="957"/>
      <c r="S91" s="957"/>
      <c r="T91" s="957"/>
      <c r="U91" s="957"/>
      <c r="V91" s="957"/>
      <c r="W91" s="1234" t="s">
        <v>324</v>
      </c>
      <c r="X91" s="289" t="s">
        <v>479</v>
      </c>
      <c r="Y91" s="289"/>
      <c r="Z91" s="156"/>
      <c r="AA91" s="156"/>
      <c r="AB91" s="156"/>
      <c r="AC91" s="156"/>
      <c r="AD91" s="156"/>
      <c r="AE91" s="156"/>
      <c r="AF91" s="156"/>
      <c r="AG91" s="156"/>
      <c r="AH91" s="156"/>
      <c r="AI91" s="156"/>
      <c r="AJ91" s="156"/>
      <c r="AO91" s="408"/>
    </row>
    <row r="92" spans="1:42" ht="22" customHeight="1">
      <c r="A92" s="156"/>
      <c r="B92" s="1226" t="str">
        <f>IF(基準算定表!B92="","",基準算定表!B92)</f>
        <v/>
      </c>
      <c r="C92" s="1226"/>
      <c r="D92" s="1226"/>
      <c r="E92" s="1226"/>
      <c r="F92" s="1226"/>
      <c r="G92" s="1226"/>
      <c r="H92" s="1226"/>
      <c r="I92" s="1226"/>
      <c r="J92" s="1226"/>
      <c r="K92" s="947"/>
      <c r="L92" s="947"/>
      <c r="M92" s="947"/>
      <c r="N92" s="947"/>
      <c r="O92" s="947"/>
      <c r="P92" s="947"/>
      <c r="Q92" s="1226" t="str">
        <f>IF(基準算定表!R92="","",基準算定表!R92)</f>
        <v/>
      </c>
      <c r="R92" s="1226"/>
      <c r="S92" s="1226"/>
      <c r="T92" s="1226"/>
      <c r="U92" s="1226"/>
      <c r="V92" s="1226"/>
      <c r="W92" s="1234"/>
      <c r="X92" s="156" t="str">
        <f>"計画書で用いた指標について、令和"&amp;H3&amp;"年度末の数量を記入してください。"</f>
        <v>計画書で用いた指標について、令和8年度末の数量を記入してください。</v>
      </c>
      <c r="Y92" s="156"/>
      <c r="Z92" s="156"/>
      <c r="AA92" s="156"/>
      <c r="AB92" s="156"/>
      <c r="AC92" s="156"/>
      <c r="AD92" s="156"/>
      <c r="AE92" s="156"/>
      <c r="AF92" s="156"/>
      <c r="AG92" s="156"/>
      <c r="AH92" s="156"/>
      <c r="AI92" s="156"/>
      <c r="AJ92" s="156"/>
      <c r="AO92" s="408"/>
    </row>
    <row r="93" spans="1:42" ht="22" customHeight="1">
      <c r="A93" s="156"/>
      <c r="B93" s="123"/>
      <c r="C93" s="123"/>
      <c r="D93" s="123"/>
      <c r="E93" s="123"/>
      <c r="F93" s="123"/>
      <c r="G93" s="123"/>
      <c r="H93" s="123"/>
      <c r="I93" s="123"/>
      <c r="J93" s="123"/>
      <c r="K93" s="123"/>
      <c r="L93" s="123"/>
      <c r="M93" s="123"/>
      <c r="N93" s="123"/>
      <c r="O93" s="123"/>
      <c r="P93" s="123"/>
      <c r="Q93" s="123"/>
      <c r="R93" s="123"/>
      <c r="S93" s="123"/>
      <c r="T93" s="123"/>
      <c r="U93" s="123"/>
      <c r="V93" s="123"/>
      <c r="W93" s="156"/>
      <c r="X93" s="156"/>
      <c r="Y93" s="417"/>
      <c r="Z93" s="417"/>
      <c r="AA93" s="417"/>
      <c r="AB93" s="417"/>
      <c r="AC93" s="417"/>
      <c r="AD93" s="417"/>
      <c r="AE93" s="417"/>
      <c r="AF93" s="417"/>
      <c r="AG93" s="417"/>
      <c r="AH93" s="417"/>
      <c r="AI93" s="417"/>
      <c r="AJ93" s="417"/>
      <c r="AL93" s="491"/>
      <c r="AM93" s="491"/>
      <c r="AN93" s="491"/>
      <c r="AO93" s="491"/>
      <c r="AP93" s="491"/>
    </row>
    <row r="94" spans="1:42" ht="22" customHeight="1">
      <c r="A94" s="156"/>
      <c r="B94" s="29" t="s">
        <v>486</v>
      </c>
      <c r="C94" s="123"/>
      <c r="D94" s="123"/>
      <c r="E94" s="123"/>
      <c r="F94" s="123"/>
      <c r="G94" s="123"/>
      <c r="H94" s="123"/>
      <c r="I94" s="123"/>
      <c r="J94" s="123"/>
      <c r="K94" s="123"/>
      <c r="L94" s="123"/>
      <c r="M94" s="123"/>
      <c r="N94" s="123"/>
      <c r="O94" s="123"/>
      <c r="P94" s="123"/>
      <c r="Q94" s="123"/>
      <c r="R94" s="123"/>
      <c r="S94" s="123"/>
      <c r="T94" s="123"/>
      <c r="U94" s="123"/>
      <c r="V94" s="123"/>
      <c r="W94" s="156"/>
      <c r="X94" s="156"/>
      <c r="Y94" s="416"/>
      <c r="Z94" s="416"/>
      <c r="AA94" s="416"/>
      <c r="AB94" s="416"/>
      <c r="AC94" s="416"/>
      <c r="AD94" s="416"/>
      <c r="AE94" s="416"/>
      <c r="AF94" s="416"/>
      <c r="AG94" s="416"/>
      <c r="AH94" s="416"/>
      <c r="AI94" s="416"/>
      <c r="AJ94" s="416"/>
      <c r="AK94" s="492"/>
      <c r="AL94" s="491"/>
      <c r="AM94" s="491"/>
      <c r="AN94" s="491"/>
      <c r="AO94" s="491"/>
      <c r="AP94" s="491"/>
    </row>
    <row r="95" spans="1:42" ht="30" customHeight="1">
      <c r="A95" s="156"/>
      <c r="B95" s="957" t="s">
        <v>362</v>
      </c>
      <c r="C95" s="957"/>
      <c r="D95" s="957"/>
      <c r="E95" s="957"/>
      <c r="F95" s="957"/>
      <c r="G95" s="957"/>
      <c r="H95" s="957" t="s">
        <v>363</v>
      </c>
      <c r="I95" s="957"/>
      <c r="J95" s="649" t="s">
        <v>364</v>
      </c>
      <c r="K95" s="650"/>
      <c r="L95" s="650"/>
      <c r="M95" s="650"/>
      <c r="N95" s="651" t="s">
        <v>515</v>
      </c>
      <c r="O95" s="652"/>
      <c r="P95" s="652"/>
      <c r="Q95" s="653"/>
      <c r="R95" s="958" t="s">
        <v>365</v>
      </c>
      <c r="S95" s="957"/>
      <c r="T95" s="957"/>
      <c r="U95" s="957"/>
      <c r="V95" s="957"/>
      <c r="W95" s="432"/>
      <c r="X95" s="497" t="str">
        <f>"令和"&amp;H3&amp;"年度において、環境価値（クレジット等）を活用した場合"</f>
        <v>令和8年度において、環境価値（クレジット等）を活用した場合</v>
      </c>
      <c r="Y95" s="416"/>
      <c r="Z95" s="416"/>
      <c r="AA95" s="416"/>
      <c r="AB95" s="416"/>
      <c r="AC95" s="416"/>
      <c r="AD95" s="416"/>
      <c r="AE95" s="416"/>
      <c r="AF95" s="416"/>
      <c r="AG95" s="416"/>
      <c r="AH95" s="416"/>
      <c r="AI95" s="416"/>
      <c r="AJ95" s="416"/>
      <c r="AK95" s="492"/>
      <c r="AL95" s="492"/>
      <c r="AM95" s="492"/>
      <c r="AN95" s="492"/>
      <c r="AO95" s="501" t="s">
        <v>491</v>
      </c>
      <c r="AP95" s="501" t="s">
        <v>409</v>
      </c>
    </row>
    <row r="96" spans="1:42" ht="22" customHeight="1">
      <c r="A96" s="156"/>
      <c r="B96" s="990" t="s">
        <v>431</v>
      </c>
      <c r="C96" s="991"/>
      <c r="D96" s="965" t="s">
        <v>371</v>
      </c>
      <c r="E96" s="966"/>
      <c r="F96" s="966"/>
      <c r="G96" s="967"/>
      <c r="H96" s="941"/>
      <c r="I96" s="941"/>
      <c r="J96" s="934"/>
      <c r="K96" s="964"/>
      <c r="L96" s="964"/>
      <c r="M96" s="509" t="s">
        <v>492</v>
      </c>
      <c r="N96" s="647"/>
      <c r="O96" s="648"/>
      <c r="P96" s="648"/>
      <c r="Q96" s="514" t="s">
        <v>514</v>
      </c>
      <c r="R96" s="962" t="str">
        <f>IF(OR(J96="",N96=""),"",J96*N96/1000)</f>
        <v/>
      </c>
      <c r="S96" s="962"/>
      <c r="T96" s="963"/>
      <c r="U96" s="650" t="s">
        <v>513</v>
      </c>
      <c r="V96" s="656"/>
      <c r="W96" s="1233"/>
      <c r="X96" s="288" t="s">
        <v>480</v>
      </c>
      <c r="Y96" s="416"/>
      <c r="Z96" s="416"/>
      <c r="AA96" s="416"/>
      <c r="AB96" s="416"/>
      <c r="AC96" s="416"/>
      <c r="AD96" s="416"/>
      <c r="AE96" s="416"/>
      <c r="AF96" s="416"/>
      <c r="AG96" s="416"/>
      <c r="AH96" s="416"/>
      <c r="AI96" s="416"/>
      <c r="AJ96" s="416"/>
      <c r="AK96" s="492"/>
      <c r="AL96" s="492"/>
      <c r="AM96" s="492"/>
      <c r="AN96" s="493"/>
      <c r="AO96" s="504">
        <f>IF(J96="",0,J96/1000)</f>
        <v>0</v>
      </c>
      <c r="AP96" s="503" t="str">
        <f>IF(J96&lt;&gt;"",AO96*$K$43, "")</f>
        <v/>
      </c>
    </row>
    <row r="97" spans="1:42" ht="22" customHeight="1">
      <c r="A97" s="156"/>
      <c r="B97" s="992"/>
      <c r="C97" s="993"/>
      <c r="D97" s="965" t="s">
        <v>420</v>
      </c>
      <c r="E97" s="966"/>
      <c r="F97" s="966"/>
      <c r="G97" s="967"/>
      <c r="H97" s="941"/>
      <c r="I97" s="941"/>
      <c r="J97" s="934"/>
      <c r="K97" s="964"/>
      <c r="L97" s="964"/>
      <c r="M97" s="510" t="s">
        <v>513</v>
      </c>
      <c r="N97" s="647"/>
      <c r="O97" s="648"/>
      <c r="P97" s="648"/>
      <c r="Q97" s="514" t="s">
        <v>514</v>
      </c>
      <c r="R97" s="1000" t="str">
        <f>IF(J97="","",J97)</f>
        <v/>
      </c>
      <c r="S97" s="1000"/>
      <c r="T97" s="1001"/>
      <c r="U97" s="650" t="s">
        <v>513</v>
      </c>
      <c r="V97" s="656"/>
      <c r="W97" s="1233"/>
      <c r="X97" s="416"/>
      <c r="Y97" s="416"/>
      <c r="Z97" s="416"/>
      <c r="AA97" s="416"/>
      <c r="AB97" s="416"/>
      <c r="AC97" s="416"/>
      <c r="AD97" s="416"/>
      <c r="AE97" s="416"/>
      <c r="AF97" s="416"/>
      <c r="AG97" s="416"/>
      <c r="AH97" s="416"/>
      <c r="AI97" s="416"/>
      <c r="AJ97" s="416"/>
      <c r="AK97" s="492"/>
      <c r="AL97" s="492"/>
      <c r="AM97" s="502"/>
      <c r="AN97" s="502"/>
      <c r="AO97" s="504">
        <f>IF(N97="",J97/0.411,J97/N97)</f>
        <v>0</v>
      </c>
      <c r="AP97" s="503" t="str">
        <f>IF(J97&lt;&gt;"",AO97*$K$43, "")</f>
        <v/>
      </c>
    </row>
    <row r="98" spans="1:42" ht="22" customHeight="1">
      <c r="A98" s="156"/>
      <c r="B98" s="994"/>
      <c r="C98" s="995"/>
      <c r="D98" s="965" t="s">
        <v>373</v>
      </c>
      <c r="E98" s="966"/>
      <c r="F98" s="966"/>
      <c r="G98" s="967"/>
      <c r="H98" s="941"/>
      <c r="I98" s="941"/>
      <c r="J98" s="934"/>
      <c r="K98" s="964"/>
      <c r="L98" s="964"/>
      <c r="M98" s="509" t="s">
        <v>492</v>
      </c>
      <c r="N98" s="647"/>
      <c r="O98" s="648"/>
      <c r="P98" s="648"/>
      <c r="Q98" s="514" t="s">
        <v>514</v>
      </c>
      <c r="R98" s="962" t="str">
        <f>IF(OR(J98="",N98=""),"",J98*N98/1000)</f>
        <v/>
      </c>
      <c r="S98" s="962"/>
      <c r="T98" s="963"/>
      <c r="U98" s="650" t="s">
        <v>513</v>
      </c>
      <c r="V98" s="656"/>
      <c r="W98" s="1233"/>
      <c r="X98" s="416"/>
      <c r="Y98" s="416"/>
      <c r="Z98" s="416"/>
      <c r="AA98" s="416"/>
      <c r="AB98" s="416"/>
      <c r="AC98" s="416"/>
      <c r="AD98" s="416"/>
      <c r="AE98" s="416"/>
      <c r="AF98" s="416"/>
      <c r="AG98" s="416"/>
      <c r="AH98" s="416"/>
      <c r="AI98" s="416"/>
      <c r="AJ98" s="416"/>
      <c r="AK98" s="492"/>
      <c r="AL98" s="492"/>
      <c r="AM98" s="492"/>
      <c r="AN98" s="493"/>
      <c r="AO98" s="504">
        <f>IF(J98="",0,J98/1000)</f>
        <v>0</v>
      </c>
      <c r="AP98" s="503" t="str">
        <f>IF(J98&lt;&gt;"",AO98*$K$43, "")</f>
        <v/>
      </c>
    </row>
    <row r="99" spans="1:42" s="374" customFormat="1" ht="22" customHeight="1">
      <c r="A99" s="156"/>
      <c r="B99" s="990" t="s">
        <v>429</v>
      </c>
      <c r="C99" s="1015"/>
      <c r="D99" s="965" t="s">
        <v>374</v>
      </c>
      <c r="E99" s="966"/>
      <c r="F99" s="966"/>
      <c r="G99" s="967"/>
      <c r="H99" s="936"/>
      <c r="I99" s="937"/>
      <c r="J99" s="934"/>
      <c r="K99" s="964"/>
      <c r="L99" s="964"/>
      <c r="M99" s="509" t="str">
        <f>IF(D99="","",IF(OR(D99="非化石証書",D99="グリーン電力証書",D99="電気由来クレジット"),"kWh",IF(OR(D99="グリーン熱証書",D99="熱由来クレジット"),"GJ","t-CO2")))</f>
        <v>GJ</v>
      </c>
      <c r="N99" s="654">
        <v>6.54E-2</v>
      </c>
      <c r="O99" s="655"/>
      <c r="P99" s="655"/>
      <c r="Q99" s="525" t="s">
        <v>508</v>
      </c>
      <c r="R99" s="962" t="str">
        <f>IF(OR(J99="",N99=""),"",J99*N99)</f>
        <v/>
      </c>
      <c r="S99" s="962"/>
      <c r="T99" s="963"/>
      <c r="U99" s="650" t="s">
        <v>513</v>
      </c>
      <c r="V99" s="656"/>
      <c r="W99" s="1233"/>
      <c r="X99" s="416"/>
      <c r="Y99" s="416"/>
      <c r="Z99" s="416"/>
      <c r="AA99" s="416"/>
      <c r="AB99" s="416"/>
      <c r="AC99" s="416"/>
      <c r="AD99" s="416"/>
      <c r="AE99" s="416"/>
      <c r="AF99" s="416"/>
      <c r="AG99" s="416"/>
      <c r="AH99" s="416"/>
      <c r="AI99" s="416"/>
      <c r="AJ99" s="416"/>
      <c r="AK99" s="492"/>
      <c r="AL99" s="492"/>
      <c r="AM99" s="492"/>
      <c r="AN99" s="493"/>
      <c r="AO99" s="492"/>
      <c r="AP99" s="491"/>
    </row>
    <row r="100" spans="1:42" ht="22" customHeight="1">
      <c r="A100" s="156"/>
      <c r="B100" s="654" t="s">
        <v>430</v>
      </c>
      <c r="C100" s="655"/>
      <c r="D100" s="997" t="s">
        <v>421</v>
      </c>
      <c r="E100" s="998"/>
      <c r="F100" s="998"/>
      <c r="G100" s="999"/>
      <c r="H100" s="941"/>
      <c r="I100" s="941"/>
      <c r="J100" s="934"/>
      <c r="K100" s="964"/>
      <c r="L100" s="964"/>
      <c r="M100" s="510" t="s">
        <v>513</v>
      </c>
      <c r="N100" s="970"/>
      <c r="O100" s="971"/>
      <c r="P100" s="971"/>
      <c r="Q100" s="972"/>
      <c r="R100" s="962" t="str">
        <f>IF(J100="","",J100)</f>
        <v/>
      </c>
      <c r="S100" s="962"/>
      <c r="T100" s="963"/>
      <c r="U100" s="650" t="s">
        <v>513</v>
      </c>
      <c r="V100" s="656"/>
      <c r="W100" s="1233"/>
      <c r="X100" s="416"/>
      <c r="Y100" s="416"/>
      <c r="Z100" s="416"/>
      <c r="AA100" s="416"/>
      <c r="AB100" s="416"/>
      <c r="AC100" s="416"/>
      <c r="AD100" s="416"/>
      <c r="AE100" s="416"/>
      <c r="AF100" s="416"/>
      <c r="AG100" s="416"/>
      <c r="AH100" s="416"/>
      <c r="AI100" s="416"/>
      <c r="AJ100" s="416"/>
      <c r="AK100" s="492"/>
      <c r="AL100" s="492"/>
      <c r="AM100" s="492"/>
      <c r="AN100" s="493"/>
      <c r="AO100" s="492"/>
      <c r="AP100" s="491"/>
    </row>
    <row r="101" spans="1:42" ht="22" customHeight="1">
      <c r="A101" s="156"/>
      <c r="B101" s="123"/>
      <c r="C101" s="123"/>
      <c r="D101" s="123"/>
      <c r="E101" s="123"/>
      <c r="F101" s="123"/>
      <c r="G101" s="123"/>
      <c r="H101" s="123"/>
      <c r="I101" s="123"/>
      <c r="J101" s="123"/>
      <c r="K101" s="123"/>
      <c r="L101" s="123"/>
      <c r="M101" s="123"/>
      <c r="N101" s="123"/>
      <c r="O101" s="123"/>
      <c r="P101" s="123"/>
      <c r="Q101" s="123"/>
      <c r="R101" s="123"/>
      <c r="S101" s="123"/>
      <c r="T101" s="123"/>
      <c r="U101" s="123"/>
      <c r="V101" s="123"/>
      <c r="W101" s="156"/>
      <c r="X101" s="416"/>
      <c r="Y101" s="416"/>
      <c r="Z101" s="416"/>
      <c r="AA101" s="416"/>
      <c r="AB101" s="416"/>
      <c r="AC101" s="416"/>
      <c r="AD101" s="416"/>
      <c r="AE101" s="416"/>
      <c r="AF101" s="416"/>
      <c r="AG101" s="416"/>
      <c r="AH101" s="416"/>
      <c r="AI101" s="416"/>
      <c r="AJ101" s="416"/>
      <c r="AK101" s="492"/>
      <c r="AL101" s="492"/>
      <c r="AM101" s="492"/>
      <c r="AN101" s="492"/>
      <c r="AO101" s="492"/>
      <c r="AP101" s="491"/>
    </row>
    <row r="102" spans="1:42" ht="30" customHeight="1">
      <c r="A102" s="156"/>
      <c r="B102" s="957" t="s">
        <v>366</v>
      </c>
      <c r="C102" s="957"/>
      <c r="D102" s="957"/>
      <c r="E102" s="957"/>
      <c r="F102" s="1016" t="s">
        <v>422</v>
      </c>
      <c r="G102" s="1017"/>
      <c r="H102" s="1017"/>
      <c r="I102" s="1017"/>
      <c r="J102" s="1017"/>
      <c r="K102" s="958" t="s">
        <v>367</v>
      </c>
      <c r="L102" s="957"/>
      <c r="M102" s="957"/>
      <c r="N102" s="957"/>
      <c r="O102" s="651" t="s">
        <v>493</v>
      </c>
      <c r="P102" s="650"/>
      <c r="Q102" s="656"/>
      <c r="R102" s="958" t="s">
        <v>365</v>
      </c>
      <c r="S102" s="957"/>
      <c r="T102" s="957"/>
      <c r="U102" s="957"/>
      <c r="V102" s="957"/>
      <c r="W102" s="285"/>
      <c r="X102" s="496"/>
      <c r="Y102" s="496"/>
      <c r="Z102" s="496"/>
      <c r="AA102" s="496"/>
      <c r="AB102" s="496"/>
      <c r="AC102" s="496"/>
      <c r="AD102" s="496"/>
      <c r="AE102" s="496"/>
      <c r="AF102" s="496"/>
      <c r="AG102" s="496"/>
      <c r="AH102" s="496"/>
      <c r="AI102" s="496"/>
      <c r="AJ102" s="496"/>
      <c r="AK102" s="492"/>
      <c r="AL102" s="492"/>
      <c r="AM102" s="492"/>
      <c r="AN102" s="492"/>
      <c r="AO102" s="492"/>
      <c r="AP102" s="491"/>
    </row>
    <row r="103" spans="1:42" ht="22" customHeight="1">
      <c r="A103" s="156"/>
      <c r="B103" s="649" t="s">
        <v>368</v>
      </c>
      <c r="C103" s="650"/>
      <c r="D103" s="650"/>
      <c r="E103" s="656"/>
      <c r="F103" s="936"/>
      <c r="G103" s="968"/>
      <c r="H103" s="968"/>
      <c r="I103" s="968"/>
      <c r="J103" s="937"/>
      <c r="K103" s="934"/>
      <c r="L103" s="964"/>
      <c r="M103" s="964"/>
      <c r="N103" s="511" t="s">
        <v>369</v>
      </c>
      <c r="O103" s="647"/>
      <c r="P103" s="648"/>
      <c r="Q103" s="514" t="s">
        <v>514</v>
      </c>
      <c r="R103" s="963" t="str">
        <f>IF(K103="","",K103*O103/1000)</f>
        <v/>
      </c>
      <c r="S103" s="969"/>
      <c r="T103" s="969"/>
      <c r="U103" s="650" t="s">
        <v>513</v>
      </c>
      <c r="V103" s="656"/>
      <c r="W103" s="285"/>
      <c r="X103" s="416"/>
      <c r="Y103" s="416"/>
      <c r="Z103" s="416"/>
      <c r="AA103" s="416"/>
      <c r="AB103" s="416"/>
      <c r="AC103" s="416"/>
      <c r="AD103" s="416"/>
      <c r="AE103" s="416"/>
      <c r="AF103" s="416"/>
      <c r="AG103" s="416"/>
      <c r="AH103" s="416"/>
      <c r="AI103" s="416"/>
      <c r="AJ103" s="416"/>
      <c r="AK103" s="492"/>
      <c r="AL103" s="492"/>
      <c r="AM103" s="492"/>
      <c r="AN103" s="492"/>
      <c r="AO103" s="492"/>
      <c r="AP103" s="491"/>
    </row>
    <row r="104" spans="1:42" ht="22" customHeight="1">
      <c r="A104" s="156"/>
      <c r="B104" s="512" t="s">
        <v>370</v>
      </c>
      <c r="C104" s="974"/>
      <c r="D104" s="974"/>
      <c r="E104" s="975"/>
      <c r="F104" s="936"/>
      <c r="G104" s="968"/>
      <c r="H104" s="968"/>
      <c r="I104" s="968"/>
      <c r="J104" s="937"/>
      <c r="K104" s="934"/>
      <c r="L104" s="964"/>
      <c r="M104" s="964"/>
      <c r="N104" s="511" t="s">
        <v>62</v>
      </c>
      <c r="O104" s="649" t="str">
        <f>IF(C104="","",IF(C104="（産業用蒸気）",0.0654,0.057))</f>
        <v/>
      </c>
      <c r="P104" s="650"/>
      <c r="Q104" s="525" t="s">
        <v>508</v>
      </c>
      <c r="R104" s="963" t="str">
        <f>IF(K104="","",K104*O104)</f>
        <v/>
      </c>
      <c r="S104" s="969"/>
      <c r="T104" s="969"/>
      <c r="U104" s="650" t="s">
        <v>513</v>
      </c>
      <c r="V104" s="656"/>
      <c r="W104" s="156"/>
      <c r="X104" s="416"/>
      <c r="Y104" s="416"/>
      <c r="Z104" s="416"/>
      <c r="AA104" s="416"/>
      <c r="AB104" s="416"/>
      <c r="AC104" s="416"/>
      <c r="AD104" s="416"/>
      <c r="AE104" s="416"/>
      <c r="AF104" s="416"/>
      <c r="AG104" s="416"/>
      <c r="AH104" s="416"/>
      <c r="AI104" s="416"/>
      <c r="AJ104" s="416"/>
      <c r="AK104" s="492"/>
      <c r="AL104" s="492"/>
      <c r="AM104" s="492"/>
      <c r="AN104" s="492"/>
      <c r="AO104" s="492"/>
      <c r="AP104" s="491"/>
    </row>
    <row r="105" spans="1:42" ht="22" customHeight="1">
      <c r="A105" s="156"/>
      <c r="B105" s="123"/>
      <c r="C105" s="123"/>
      <c r="D105" s="123"/>
      <c r="E105" s="123"/>
      <c r="F105" s="123"/>
      <c r="G105" s="123"/>
      <c r="H105" s="123"/>
      <c r="I105" s="123"/>
      <c r="J105" s="123"/>
      <c r="K105" s="123"/>
      <c r="L105" s="123"/>
      <c r="M105" s="123"/>
      <c r="N105" s="123"/>
      <c r="O105" s="123"/>
      <c r="P105" s="123"/>
      <c r="Q105" s="123"/>
      <c r="R105" s="123"/>
      <c r="S105" s="123"/>
      <c r="T105" s="123"/>
      <c r="U105" s="123"/>
      <c r="V105" s="123"/>
      <c r="W105" s="156"/>
      <c r="X105" s="458"/>
      <c r="Y105" s="290"/>
      <c r="Z105" s="467"/>
      <c r="AA105" s="467"/>
      <c r="AB105" s="467"/>
      <c r="AC105" s="467"/>
      <c r="AD105" s="467"/>
      <c r="AE105" s="467"/>
      <c r="AF105" s="467"/>
      <c r="AG105" s="467"/>
      <c r="AH105" s="467"/>
      <c r="AI105" s="467"/>
      <c r="AJ105" s="467"/>
      <c r="AK105" s="492"/>
      <c r="AL105" s="492"/>
      <c r="AM105" s="492"/>
      <c r="AN105" s="492"/>
      <c r="AO105" s="492"/>
      <c r="AP105" s="491"/>
    </row>
    <row r="106" spans="1:42" ht="22" customHeight="1">
      <c r="A106" s="156"/>
      <c r="B106" s="123"/>
      <c r="C106" s="123"/>
      <c r="D106" s="123"/>
      <c r="E106" s="123"/>
      <c r="F106" s="123"/>
      <c r="G106" s="123"/>
      <c r="H106" s="123"/>
      <c r="I106" s="123"/>
      <c r="J106" s="123"/>
      <c r="K106" s="123"/>
      <c r="L106" s="123"/>
      <c r="M106" s="123"/>
      <c r="N106" s="123"/>
      <c r="O106" s="123"/>
      <c r="P106" s="123"/>
      <c r="Q106" s="123"/>
      <c r="R106" s="123"/>
      <c r="S106" s="123"/>
      <c r="T106" s="123"/>
      <c r="U106" s="123"/>
      <c r="V106" s="123"/>
      <c r="W106" s="156"/>
      <c r="X106" s="467"/>
      <c r="Y106" s="467"/>
      <c r="Z106" s="467"/>
      <c r="AA106" s="467"/>
      <c r="AB106" s="467"/>
      <c r="AC106" s="467"/>
      <c r="AD106" s="467"/>
      <c r="AE106" s="467"/>
      <c r="AF106" s="467"/>
      <c r="AG106" s="467"/>
      <c r="AH106" s="467"/>
      <c r="AI106" s="467"/>
      <c r="AJ106" s="467"/>
      <c r="AK106" s="492"/>
      <c r="AL106" s="492"/>
      <c r="AM106" s="492"/>
      <c r="AN106" s="492"/>
      <c r="AO106" s="492"/>
      <c r="AP106" s="491"/>
    </row>
    <row r="107" spans="1:42">
      <c r="A107" s="156"/>
      <c r="B107" s="161"/>
      <c r="C107" s="161"/>
      <c r="D107" s="161"/>
      <c r="E107" s="161"/>
      <c r="F107" s="161"/>
      <c r="G107" s="161"/>
      <c r="H107" s="161"/>
      <c r="I107" s="161"/>
      <c r="J107" s="161"/>
      <c r="K107" s="161"/>
      <c r="L107" s="161"/>
      <c r="M107" s="161"/>
      <c r="N107" s="161"/>
      <c r="O107" s="161"/>
      <c r="P107" s="161"/>
      <c r="Q107" s="161"/>
      <c r="R107" s="161"/>
      <c r="S107" s="161"/>
      <c r="T107" s="161"/>
      <c r="U107" s="161"/>
      <c r="V107" s="161"/>
      <c r="W107" s="156"/>
      <c r="X107" s="156"/>
      <c r="Y107" s="156"/>
      <c r="Z107" s="156"/>
      <c r="AA107" s="156"/>
      <c r="AB107" s="156"/>
      <c r="AC107" s="156"/>
      <c r="AD107" s="156"/>
      <c r="AE107" s="156"/>
      <c r="AF107" s="156"/>
      <c r="AG107" s="156"/>
      <c r="AH107" s="156"/>
      <c r="AI107" s="156"/>
      <c r="AJ107" s="156"/>
      <c r="AK107" s="492"/>
      <c r="AL107" s="492"/>
      <c r="AM107" s="492"/>
      <c r="AN107" s="492"/>
      <c r="AO107" s="492"/>
      <c r="AP107" s="491"/>
    </row>
    <row r="108" spans="1:42">
      <c r="A108" s="156"/>
      <c r="B108" s="161"/>
      <c r="C108" s="161"/>
      <c r="D108" s="161"/>
      <c r="E108" s="161"/>
      <c r="F108" s="161"/>
      <c r="G108" s="161"/>
      <c r="H108" s="161"/>
      <c r="I108" s="161"/>
      <c r="J108" s="161"/>
      <c r="K108" s="161"/>
      <c r="L108" s="161"/>
      <c r="M108" s="161"/>
      <c r="N108" s="161"/>
      <c r="O108" s="161"/>
      <c r="P108" s="161"/>
      <c r="Q108" s="976" t="s">
        <v>403</v>
      </c>
      <c r="R108" s="976"/>
      <c r="S108" s="976"/>
      <c r="T108" s="976"/>
      <c r="U108" s="1230">
        <f>SUM(AP43:AP46)</f>
        <v>0</v>
      </c>
      <c r="V108" s="1230"/>
      <c r="W108" s="1230"/>
      <c r="X108" s="1230"/>
      <c r="Y108" s="161" t="s">
        <v>405</v>
      </c>
      <c r="Z108" s="156"/>
      <c r="AA108" s="156"/>
      <c r="AB108" s="156"/>
      <c r="AC108" s="156"/>
      <c r="AD108" s="156"/>
      <c r="AE108" s="156"/>
      <c r="AF108" s="156"/>
      <c r="AG108" s="156"/>
      <c r="AH108" s="156"/>
      <c r="AI108" s="156"/>
      <c r="AJ108" s="156"/>
      <c r="AK108" s="492"/>
      <c r="AL108" s="492"/>
      <c r="AM108" s="492"/>
      <c r="AN108" s="492"/>
      <c r="AO108" s="492"/>
      <c r="AP108" s="491"/>
    </row>
    <row r="109" spans="1:42">
      <c r="A109" s="156"/>
      <c r="B109" s="161"/>
      <c r="C109" s="161"/>
      <c r="D109" s="161"/>
      <c r="E109" s="161"/>
      <c r="F109" s="161"/>
      <c r="G109" s="161"/>
      <c r="H109" s="977" t="s">
        <v>372</v>
      </c>
      <c r="I109" s="977"/>
      <c r="J109" s="977"/>
      <c r="K109" s="978">
        <f>SUM(R96:T100)</f>
        <v>0</v>
      </c>
      <c r="L109" s="978"/>
      <c r="M109" s="978"/>
      <c r="N109" s="161"/>
      <c r="O109" s="161"/>
      <c r="P109" s="161"/>
      <c r="Q109" s="973" t="s">
        <v>404</v>
      </c>
      <c r="R109" s="973"/>
      <c r="S109" s="973"/>
      <c r="T109" s="973"/>
      <c r="U109" s="1230">
        <f>SUM(AP47:AP52)</f>
        <v>0</v>
      </c>
      <c r="V109" s="1230"/>
      <c r="W109" s="1230"/>
      <c r="X109" s="1230"/>
      <c r="Y109" s="161" t="s">
        <v>405</v>
      </c>
      <c r="Z109" s="156"/>
      <c r="AA109" s="156"/>
      <c r="AB109" s="156"/>
      <c r="AC109" s="156"/>
      <c r="AD109" s="156"/>
      <c r="AE109" s="156"/>
      <c r="AF109" s="156"/>
      <c r="AG109" s="156"/>
      <c r="AH109" s="156"/>
      <c r="AI109" s="156"/>
      <c r="AJ109" s="156"/>
      <c r="AK109" s="492"/>
      <c r="AL109" s="492"/>
      <c r="AM109" s="492"/>
      <c r="AN109" s="492"/>
      <c r="AO109" s="492"/>
      <c r="AP109" s="491"/>
    </row>
    <row r="110" spans="1:42">
      <c r="A110" s="156"/>
      <c r="B110" s="161"/>
      <c r="C110" s="161"/>
      <c r="D110" s="161"/>
      <c r="E110" s="161"/>
      <c r="F110" s="161"/>
      <c r="G110" s="161"/>
      <c r="H110" s="996" t="s">
        <v>412</v>
      </c>
      <c r="I110" s="996"/>
      <c r="J110" s="996"/>
      <c r="K110" s="978" t="str">
        <f>IF(AND(R103="",R104=""),"",IF(R103="",R104,IF(R104="",R103,R103+R104)))</f>
        <v/>
      </c>
      <c r="L110" s="978"/>
      <c r="M110" s="978"/>
      <c r="N110" s="161"/>
      <c r="O110" s="161"/>
      <c r="P110" s="161"/>
      <c r="Q110" s="976" t="s">
        <v>406</v>
      </c>
      <c r="R110" s="976"/>
      <c r="S110" s="976"/>
      <c r="T110" s="976"/>
      <c r="U110" s="1232">
        <f>SUM(AP96:AP98)</f>
        <v>0</v>
      </c>
      <c r="V110" s="1232"/>
      <c r="W110" s="1232"/>
      <c r="X110" s="1232"/>
      <c r="Y110" s="161" t="s">
        <v>405</v>
      </c>
      <c r="Z110" s="156"/>
      <c r="AA110" s="156"/>
      <c r="AB110" s="156"/>
      <c r="AC110" s="156"/>
      <c r="AD110" s="156"/>
      <c r="AE110" s="156"/>
      <c r="AF110" s="156"/>
      <c r="AG110" s="156"/>
      <c r="AH110" s="156"/>
      <c r="AI110" s="156"/>
      <c r="AJ110" s="156"/>
      <c r="AK110" s="492"/>
      <c r="AL110" s="492"/>
      <c r="AM110" s="492"/>
      <c r="AN110" s="492"/>
      <c r="AO110" s="492"/>
      <c r="AP110" s="491"/>
    </row>
    <row r="111" spans="1:42">
      <c r="A111" s="156"/>
      <c r="B111" s="161"/>
      <c r="C111" s="161"/>
      <c r="D111" s="161"/>
      <c r="E111" s="161"/>
      <c r="F111" s="161"/>
      <c r="G111" s="161"/>
      <c r="H111" s="302"/>
      <c r="I111" s="302"/>
      <c r="J111" s="302"/>
      <c r="K111" s="303"/>
      <c r="L111" s="303"/>
      <c r="M111" s="303"/>
      <c r="N111" s="161"/>
      <c r="O111" s="161"/>
      <c r="P111" s="161"/>
      <c r="Q111" s="161"/>
      <c r="R111" s="161"/>
      <c r="S111" s="161"/>
      <c r="T111" s="161"/>
      <c r="U111" s="161"/>
      <c r="V111" s="161"/>
      <c r="W111" s="156"/>
      <c r="X111" s="156"/>
      <c r="Y111" s="156"/>
      <c r="Z111" s="156"/>
      <c r="AA111" s="156"/>
      <c r="AB111" s="156"/>
      <c r="AC111" s="156"/>
      <c r="AD111" s="156"/>
      <c r="AE111" s="156"/>
      <c r="AF111" s="156"/>
      <c r="AG111" s="156"/>
      <c r="AH111" s="156"/>
      <c r="AI111" s="156"/>
      <c r="AJ111" s="156"/>
      <c r="AK111" s="492"/>
      <c r="AL111" s="492"/>
      <c r="AM111" s="492"/>
      <c r="AN111" s="492"/>
      <c r="AO111" s="492"/>
      <c r="AP111" s="491"/>
    </row>
    <row r="112" spans="1:42">
      <c r="A112" s="156"/>
      <c r="B112" s="161"/>
      <c r="C112" s="161"/>
      <c r="D112" s="161"/>
      <c r="E112" s="161"/>
      <c r="F112" s="161"/>
      <c r="G112" s="161"/>
      <c r="H112" s="161"/>
      <c r="I112" s="161"/>
      <c r="J112" s="161"/>
      <c r="K112" s="161"/>
      <c r="L112" s="161"/>
      <c r="M112" s="161"/>
      <c r="N112" s="161"/>
      <c r="O112" s="161"/>
      <c r="P112" s="161"/>
      <c r="Q112" s="161" t="s">
        <v>407</v>
      </c>
      <c r="R112" s="161"/>
      <c r="S112" s="161"/>
      <c r="T112" s="1231" t="str">
        <f>IF(N53="","",(U108+U109+U110)*100/AO53)</f>
        <v/>
      </c>
      <c r="U112" s="1231"/>
      <c r="V112" s="161" t="s">
        <v>411</v>
      </c>
      <c r="W112" s="156"/>
      <c r="X112" s="156"/>
      <c r="Y112" s="156"/>
      <c r="Z112" s="156"/>
      <c r="AA112" s="156"/>
      <c r="AB112" s="156"/>
      <c r="AC112" s="156"/>
      <c r="AD112" s="156"/>
      <c r="AE112" s="156"/>
      <c r="AF112" s="156"/>
      <c r="AG112" s="156"/>
      <c r="AH112" s="156"/>
      <c r="AI112" s="156"/>
      <c r="AJ112" s="156"/>
      <c r="AK112" s="492"/>
      <c r="AL112" s="492"/>
      <c r="AM112" s="492"/>
      <c r="AN112" s="492"/>
      <c r="AO112" s="492"/>
      <c r="AP112" s="491"/>
    </row>
    <row r="113" spans="1:42">
      <c r="A113" s="156"/>
      <c r="B113" s="199"/>
      <c r="C113" s="199"/>
      <c r="D113" s="199"/>
      <c r="E113" s="199"/>
      <c r="F113" s="199"/>
      <c r="G113" s="161"/>
      <c r="H113" s="988" t="s">
        <v>533</v>
      </c>
      <c r="I113" s="988"/>
      <c r="J113" s="988"/>
      <c r="K113" s="988"/>
      <c r="L113" s="973" t="str">
        <f>IF(N38="","",N38)</f>
        <v/>
      </c>
      <c r="M113" s="973"/>
      <c r="N113" s="161" t="s">
        <v>405</v>
      </c>
      <c r="O113" s="161"/>
      <c r="P113" s="161"/>
      <c r="Q113" s="161"/>
      <c r="R113" s="161"/>
      <c r="S113" s="161"/>
      <c r="T113" s="161"/>
      <c r="U113" s="161"/>
      <c r="V113" s="161"/>
      <c r="W113" s="156"/>
      <c r="X113" s="156"/>
      <c r="Y113" s="156"/>
      <c r="Z113" s="156"/>
      <c r="AA113" s="156"/>
      <c r="AB113" s="156"/>
      <c r="AC113" s="156"/>
      <c r="AD113" s="156"/>
      <c r="AE113" s="156"/>
      <c r="AF113" s="156"/>
      <c r="AG113" s="156"/>
      <c r="AH113" s="156"/>
      <c r="AI113" s="156"/>
      <c r="AJ113" s="156"/>
      <c r="AK113" s="492"/>
      <c r="AL113" s="492"/>
      <c r="AM113" s="492"/>
      <c r="AN113" s="492"/>
      <c r="AO113" s="492"/>
      <c r="AP113" s="491"/>
    </row>
    <row r="114" spans="1:42">
      <c r="A114" s="156"/>
      <c r="B114" s="138"/>
      <c r="C114" s="156"/>
      <c r="D114" s="156"/>
      <c r="E114" s="156"/>
      <c r="F114" s="156"/>
      <c r="G114" s="199"/>
      <c r="H114" s="199"/>
      <c r="I114" s="199"/>
      <c r="J114" s="199"/>
      <c r="K114" s="199"/>
      <c r="L114" s="979" t="str">
        <f>IF(T38="","",T38)</f>
        <v/>
      </c>
      <c r="M114" s="979"/>
      <c r="N114" s="161" t="s">
        <v>402</v>
      </c>
      <c r="O114" s="161"/>
      <c r="P114" s="161"/>
      <c r="Q114" s="161"/>
      <c r="R114" s="161"/>
      <c r="S114" s="161"/>
      <c r="T114" s="161"/>
      <c r="U114" s="161"/>
      <c r="V114" s="161"/>
      <c r="W114" s="156"/>
      <c r="X114" s="156"/>
      <c r="Y114" s="156"/>
      <c r="Z114" s="156"/>
      <c r="AA114" s="156"/>
      <c r="AB114" s="156"/>
      <c r="AC114" s="156"/>
      <c r="AD114" s="156"/>
      <c r="AE114" s="156"/>
      <c r="AF114" s="156"/>
      <c r="AG114" s="156"/>
      <c r="AH114" s="156"/>
      <c r="AI114" s="156"/>
      <c r="AJ114" s="156"/>
      <c r="AK114" s="492"/>
      <c r="AL114" s="492"/>
      <c r="AM114" s="492"/>
      <c r="AN114" s="492"/>
      <c r="AO114" s="492"/>
      <c r="AP114" s="491"/>
    </row>
    <row r="115" spans="1:42">
      <c r="A115" s="156"/>
      <c r="B115" s="196" t="s">
        <v>375</v>
      </c>
      <c r="C115" s="200"/>
      <c r="D115" s="200"/>
      <c r="E115" s="200"/>
      <c r="F115" s="201"/>
      <c r="G115" s="156"/>
      <c r="H115" s="156"/>
      <c r="I115" s="156"/>
      <c r="J115" s="156"/>
      <c r="K115" s="156"/>
      <c r="L115" s="156"/>
      <c r="M115" s="156"/>
      <c r="N115" s="199"/>
      <c r="O115" s="199"/>
      <c r="P115" s="199"/>
      <c r="Q115" s="199"/>
      <c r="R115" s="199"/>
      <c r="S115" s="199"/>
      <c r="T115" s="199"/>
      <c r="U115" s="199"/>
      <c r="V115" s="199"/>
      <c r="W115" s="156"/>
      <c r="X115" s="156"/>
      <c r="Y115" s="156"/>
      <c r="Z115" s="156"/>
      <c r="AA115" s="156"/>
      <c r="AB115" s="156"/>
      <c r="AC115" s="156"/>
      <c r="AD115" s="156"/>
      <c r="AE115" s="156"/>
      <c r="AF115" s="156"/>
      <c r="AG115" s="156"/>
      <c r="AH115" s="156"/>
      <c r="AI115" s="156"/>
      <c r="AJ115" s="156"/>
      <c r="AK115" s="492"/>
      <c r="AL115" s="492"/>
      <c r="AM115" s="492"/>
      <c r="AN115" s="492"/>
      <c r="AO115" s="492"/>
      <c r="AP115" s="491"/>
    </row>
    <row r="116" spans="1:42">
      <c r="A116" s="156"/>
      <c r="B116" s="202" t="s">
        <v>376</v>
      </c>
      <c r="C116" s="200"/>
      <c r="D116" s="200"/>
      <c r="E116" s="200"/>
      <c r="F116" s="201"/>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c r="AE116" s="156"/>
      <c r="AF116" s="156"/>
      <c r="AG116" s="156"/>
      <c r="AH116" s="156"/>
      <c r="AI116" s="156"/>
      <c r="AJ116" s="156"/>
      <c r="AK116" s="492"/>
      <c r="AL116" s="492"/>
      <c r="AM116" s="492"/>
      <c r="AN116" s="492"/>
      <c r="AO116" s="492"/>
      <c r="AP116" s="491"/>
    </row>
    <row r="117" spans="1:42">
      <c r="A117" s="156"/>
      <c r="B117" s="202" t="s">
        <v>377</v>
      </c>
      <c r="C117" s="200"/>
      <c r="D117" s="200"/>
      <c r="E117" s="200"/>
      <c r="F117" s="201"/>
      <c r="G117" s="156"/>
      <c r="H117" s="156"/>
      <c r="I117" s="156"/>
      <c r="J117" s="156"/>
      <c r="K117" s="156"/>
      <c r="L117" s="156"/>
      <c r="M117" s="156"/>
      <c r="N117" s="156"/>
      <c r="O117" s="156"/>
      <c r="P117" s="156"/>
      <c r="Q117" s="156"/>
      <c r="R117" s="156"/>
      <c r="S117" s="156"/>
      <c r="T117" s="156"/>
      <c r="U117" s="156"/>
      <c r="V117" s="156"/>
      <c r="W117" s="156"/>
      <c r="X117" s="156"/>
      <c r="Y117" s="156"/>
      <c r="Z117" s="156"/>
      <c r="AA117" s="156"/>
      <c r="AB117" s="156"/>
      <c r="AC117" s="156"/>
      <c r="AD117" s="156"/>
      <c r="AE117" s="156"/>
      <c r="AF117" s="156"/>
      <c r="AG117" s="156"/>
      <c r="AH117" s="156"/>
      <c r="AI117" s="156"/>
      <c r="AJ117" s="156"/>
      <c r="AK117" s="492"/>
      <c r="AL117" s="492"/>
      <c r="AM117" s="492"/>
      <c r="AN117" s="492"/>
      <c r="AO117" s="492"/>
      <c r="AP117" s="491"/>
    </row>
    <row r="118" spans="1:42">
      <c r="B118" s="130"/>
      <c r="C118" s="130"/>
      <c r="D118" s="130"/>
      <c r="E118" s="130"/>
      <c r="F118" s="130"/>
      <c r="AK118" s="492"/>
      <c r="AL118" s="492"/>
      <c r="AM118" s="492"/>
      <c r="AN118" s="492"/>
      <c r="AO118" s="492"/>
      <c r="AP118" s="491"/>
    </row>
    <row r="119" spans="1:42">
      <c r="C119" s="161"/>
    </row>
    <row r="120" spans="1:42">
      <c r="C120" s="161"/>
    </row>
    <row r="121" spans="1:42">
      <c r="C121" s="39"/>
    </row>
    <row r="122" spans="1:42">
      <c r="C122" s="161"/>
    </row>
    <row r="123" spans="1:42">
      <c r="B123" s="121"/>
      <c r="C123" s="39"/>
    </row>
  </sheetData>
  <sheetProtection password="CF32" sheet="1" formatCells="0" selectLockedCells="1"/>
  <customSheetViews>
    <customSheetView guid="{EF37224A-BEAD-47A8-87A2-E8BBC3DBEF06}" showPageBreaks="1" fitToPage="1" printArea="1" view="pageBreakPreview" topLeftCell="A31">
      <selection activeCell="J73" sqref="J73:M73"/>
      <pageMargins left="0.39370078740157483" right="0.35433070866141736" top="0.31496062992125984" bottom="0.23622047244094491" header="0.31496062992125984" footer="0.19685039370078741"/>
      <pageSetup paperSize="9" scale="98" orientation="portrait" blackAndWhite="1" r:id="rId1"/>
      <extLst>
        <ext xmlns:xlsdti="http://schemas.microsoft.com/office/spreadsheetml/2023/showDataTypeIcons" uri="{a3c15fd4-4149-4032-8f15-062bd4999b60}">
          <xlsdti:showDataTypeIconsCustomSheetView visible="0"/>
        </ext>
      </extLst>
    </customSheetView>
  </customSheetViews>
  <mergeCells count="450">
    <mergeCell ref="D98:G98"/>
    <mergeCell ref="Q91:V91"/>
    <mergeCell ref="R100:T100"/>
    <mergeCell ref="J98:L98"/>
    <mergeCell ref="H96:I96"/>
    <mergeCell ref="R98:T98"/>
    <mergeCell ref="U97:V97"/>
    <mergeCell ref="R95:V95"/>
    <mergeCell ref="J95:M95"/>
    <mergeCell ref="N95:Q95"/>
    <mergeCell ref="O102:Q102"/>
    <mergeCell ref="B96:C98"/>
    <mergeCell ref="W91:W92"/>
    <mergeCell ref="U96:V96"/>
    <mergeCell ref="H98:I98"/>
    <mergeCell ref="K102:N102"/>
    <mergeCell ref="F102:J102"/>
    <mergeCell ref="D99:G99"/>
    <mergeCell ref="D96:G96"/>
    <mergeCell ref="D97:G97"/>
    <mergeCell ref="W96:W100"/>
    <mergeCell ref="U103:V103"/>
    <mergeCell ref="U98:V98"/>
    <mergeCell ref="U100:V100"/>
    <mergeCell ref="U99:V99"/>
    <mergeCell ref="B102:E102"/>
    <mergeCell ref="B99:C99"/>
    <mergeCell ref="B100:C100"/>
    <mergeCell ref="H100:I100"/>
    <mergeCell ref="J100:L100"/>
    <mergeCell ref="L114:M114"/>
    <mergeCell ref="Q108:T108"/>
    <mergeCell ref="Q109:T109"/>
    <mergeCell ref="Q110:T110"/>
    <mergeCell ref="U108:X108"/>
    <mergeCell ref="T112:U112"/>
    <mergeCell ref="U109:X109"/>
    <mergeCell ref="U110:X110"/>
    <mergeCell ref="U104:V104"/>
    <mergeCell ref="R104:T104"/>
    <mergeCell ref="C104:E104"/>
    <mergeCell ref="B103:E103"/>
    <mergeCell ref="F103:J103"/>
    <mergeCell ref="K103:M103"/>
    <mergeCell ref="O103:P103"/>
    <mergeCell ref="O104:P104"/>
    <mergeCell ref="R102:V102"/>
    <mergeCell ref="R103:T103"/>
    <mergeCell ref="D100:G100"/>
    <mergeCell ref="K109:M109"/>
    <mergeCell ref="H113:K113"/>
    <mergeCell ref="L113:M113"/>
    <mergeCell ref="H110:J110"/>
    <mergeCell ref="K110:M110"/>
    <mergeCell ref="H109:J109"/>
    <mergeCell ref="N100:Q100"/>
    <mergeCell ref="T54:V54"/>
    <mergeCell ref="T55:V55"/>
    <mergeCell ref="T51:V51"/>
    <mergeCell ref="F104:J104"/>
    <mergeCell ref="K104:M104"/>
    <mergeCell ref="R99:T99"/>
    <mergeCell ref="H97:I97"/>
    <mergeCell ref="J97:L97"/>
    <mergeCell ref="R97:T97"/>
    <mergeCell ref="H99:I99"/>
    <mergeCell ref="E83:F83"/>
    <mergeCell ref="G83:H83"/>
    <mergeCell ref="B84:D84"/>
    <mergeCell ref="J96:L96"/>
    <mergeCell ref="R96:T96"/>
    <mergeCell ref="E84:F84"/>
    <mergeCell ref="G84:H84"/>
    <mergeCell ref="B95:G95"/>
    <mergeCell ref="H95:I95"/>
    <mergeCell ref="K87:P87"/>
    <mergeCell ref="T52:V52"/>
    <mergeCell ref="B92:J92"/>
    <mergeCell ref="K92:P92"/>
    <mergeCell ref="Q92:V92"/>
    <mergeCell ref="B91:J91"/>
    <mergeCell ref="K91:P91"/>
    <mergeCell ref="B85:D85"/>
    <mergeCell ref="E85:F85"/>
    <mergeCell ref="G85:H85"/>
    <mergeCell ref="B87:J87"/>
    <mergeCell ref="B81:D81"/>
    <mergeCell ref="E81:F81"/>
    <mergeCell ref="G81:H81"/>
    <mergeCell ref="L81:N81"/>
    <mergeCell ref="O81:P81"/>
    <mergeCell ref="B82:D82"/>
    <mergeCell ref="E82:F82"/>
    <mergeCell ref="G82:H82"/>
    <mergeCell ref="B83:D83"/>
    <mergeCell ref="B79:D79"/>
    <mergeCell ref="E79:F79"/>
    <mergeCell ref="G79:H79"/>
    <mergeCell ref="L79:N79"/>
    <mergeCell ref="O79:P79"/>
    <mergeCell ref="B80:D80"/>
    <mergeCell ref="E80:F80"/>
    <mergeCell ref="G80:H80"/>
    <mergeCell ref="L80:N80"/>
    <mergeCell ref="O80:P80"/>
    <mergeCell ref="B78:D78"/>
    <mergeCell ref="E78:F78"/>
    <mergeCell ref="G78:H78"/>
    <mergeCell ref="L78:N78"/>
    <mergeCell ref="O78:P78"/>
    <mergeCell ref="X76:AJ76"/>
    <mergeCell ref="X74:AJ75"/>
    <mergeCell ref="W74:W75"/>
    <mergeCell ref="B68:M68"/>
    <mergeCell ref="N68:T68"/>
    <mergeCell ref="U68:V68"/>
    <mergeCell ref="B70:V70"/>
    <mergeCell ref="G74:I74"/>
    <mergeCell ref="J74:M74"/>
    <mergeCell ref="B65:M65"/>
    <mergeCell ref="O65:P65"/>
    <mergeCell ref="Q65:S65"/>
    <mergeCell ref="U65:V65"/>
    <mergeCell ref="B67:M67"/>
    <mergeCell ref="N67:T67"/>
    <mergeCell ref="U67:V67"/>
    <mergeCell ref="B64:G64"/>
    <mergeCell ref="H64:I64"/>
    <mergeCell ref="K64:L64"/>
    <mergeCell ref="N64:P64"/>
    <mergeCell ref="Q64:R64"/>
    <mergeCell ref="T64:V64"/>
    <mergeCell ref="B63:G63"/>
    <mergeCell ref="H63:I63"/>
    <mergeCell ref="K63:L63"/>
    <mergeCell ref="N63:P63"/>
    <mergeCell ref="Q63:R63"/>
    <mergeCell ref="T63:V63"/>
    <mergeCell ref="B61:M61"/>
    <mergeCell ref="O61:P61"/>
    <mergeCell ref="Q61:S61"/>
    <mergeCell ref="U61:V61"/>
    <mergeCell ref="E58:G58"/>
    <mergeCell ref="E57:G57"/>
    <mergeCell ref="H57:I57"/>
    <mergeCell ref="K57:L57"/>
    <mergeCell ref="N57:P57"/>
    <mergeCell ref="Q57:R57"/>
    <mergeCell ref="Q58:R58"/>
    <mergeCell ref="T56:V56"/>
    <mergeCell ref="T57:V57"/>
    <mergeCell ref="T58:V58"/>
    <mergeCell ref="B59:M59"/>
    <mergeCell ref="N59:P59"/>
    <mergeCell ref="Q59:S59"/>
    <mergeCell ref="T59:V59"/>
    <mergeCell ref="Q56:R56"/>
    <mergeCell ref="H58:I58"/>
    <mergeCell ref="K58:L58"/>
    <mergeCell ref="N58:P58"/>
    <mergeCell ref="C57:D57"/>
    <mergeCell ref="E56:G56"/>
    <mergeCell ref="H56:I56"/>
    <mergeCell ref="K56:L56"/>
    <mergeCell ref="N56:P56"/>
    <mergeCell ref="C56:D56"/>
    <mergeCell ref="C58:D58"/>
    <mergeCell ref="H55:I55"/>
    <mergeCell ref="K55:L55"/>
    <mergeCell ref="N55:P55"/>
    <mergeCell ref="C55:D55"/>
    <mergeCell ref="T53:V53"/>
    <mergeCell ref="E54:G54"/>
    <mergeCell ref="H54:I54"/>
    <mergeCell ref="K54:L54"/>
    <mergeCell ref="N54:P54"/>
    <mergeCell ref="Q55:R55"/>
    <mergeCell ref="Q54:R54"/>
    <mergeCell ref="H52:I52"/>
    <mergeCell ref="K52:L52"/>
    <mergeCell ref="N52:P52"/>
    <mergeCell ref="Q52:R52"/>
    <mergeCell ref="B53:M53"/>
    <mergeCell ref="N53:P53"/>
    <mergeCell ref="Q53:S53"/>
    <mergeCell ref="C54:D54"/>
    <mergeCell ref="B54:B58"/>
    <mergeCell ref="N51:P51"/>
    <mergeCell ref="Q51:R51"/>
    <mergeCell ref="C49:F49"/>
    <mergeCell ref="C50:F50"/>
    <mergeCell ref="T49:V49"/>
    <mergeCell ref="H50:I50"/>
    <mergeCell ref="K50:L50"/>
    <mergeCell ref="N50:P50"/>
    <mergeCell ref="Q50:R50"/>
    <mergeCell ref="T50:V50"/>
    <mergeCell ref="N48:P48"/>
    <mergeCell ref="Q48:R48"/>
    <mergeCell ref="T48:V48"/>
    <mergeCell ref="C48:F48"/>
    <mergeCell ref="K49:L49"/>
    <mergeCell ref="N49:P49"/>
    <mergeCell ref="Q49:R49"/>
    <mergeCell ref="H49:I49"/>
    <mergeCell ref="H48:I48"/>
    <mergeCell ref="K48:L48"/>
    <mergeCell ref="H51:I51"/>
    <mergeCell ref="K51:L51"/>
    <mergeCell ref="C45:D45"/>
    <mergeCell ref="H45:I45"/>
    <mergeCell ref="H47:I47"/>
    <mergeCell ref="K47:L47"/>
    <mergeCell ref="C46:D46"/>
    <mergeCell ref="H46:I46"/>
    <mergeCell ref="K46:L46"/>
    <mergeCell ref="T43:V43"/>
    <mergeCell ref="N47:P47"/>
    <mergeCell ref="Q47:R47"/>
    <mergeCell ref="T47:V47"/>
    <mergeCell ref="E45:F45"/>
    <mergeCell ref="E46:F46"/>
    <mergeCell ref="C47:F47"/>
    <mergeCell ref="Q43:R43"/>
    <mergeCell ref="Q44:R44"/>
    <mergeCell ref="T45:V45"/>
    <mergeCell ref="N46:P46"/>
    <mergeCell ref="Q45:R45"/>
    <mergeCell ref="T46:V46"/>
    <mergeCell ref="Q46:R46"/>
    <mergeCell ref="H43:I43"/>
    <mergeCell ref="K43:L43"/>
    <mergeCell ref="N43:P43"/>
    <mergeCell ref="K45:L45"/>
    <mergeCell ref="N45:P45"/>
    <mergeCell ref="H44:I44"/>
    <mergeCell ref="K44:L44"/>
    <mergeCell ref="N44:P44"/>
    <mergeCell ref="T44:V44"/>
    <mergeCell ref="B38:M38"/>
    <mergeCell ref="N38:P38"/>
    <mergeCell ref="Q38:S38"/>
    <mergeCell ref="T38:V38"/>
    <mergeCell ref="H40:J40"/>
    <mergeCell ref="K40:M40"/>
    <mergeCell ref="N40:P40"/>
    <mergeCell ref="Q40:S40"/>
    <mergeCell ref="T40:V40"/>
    <mergeCell ref="C37:D37"/>
    <mergeCell ref="E37:G37"/>
    <mergeCell ref="H37:I37"/>
    <mergeCell ref="K37:L37"/>
    <mergeCell ref="N37:P37"/>
    <mergeCell ref="T37:V37"/>
    <mergeCell ref="T35:V35"/>
    <mergeCell ref="C36:D36"/>
    <mergeCell ref="E36:G36"/>
    <mergeCell ref="K36:L36"/>
    <mergeCell ref="N36:P36"/>
    <mergeCell ref="T36:V36"/>
    <mergeCell ref="H35:I35"/>
    <mergeCell ref="T33:V33"/>
    <mergeCell ref="C34:G34"/>
    <mergeCell ref="K34:L34"/>
    <mergeCell ref="N34:P34"/>
    <mergeCell ref="T34:V34"/>
    <mergeCell ref="H34:I34"/>
    <mergeCell ref="T31:V31"/>
    <mergeCell ref="C32:G32"/>
    <mergeCell ref="H32:I32"/>
    <mergeCell ref="K32:L32"/>
    <mergeCell ref="N32:P32"/>
    <mergeCell ref="T32:V32"/>
    <mergeCell ref="Q29:S29"/>
    <mergeCell ref="T29:V29"/>
    <mergeCell ref="B30:B37"/>
    <mergeCell ref="C30:G30"/>
    <mergeCell ref="H30:I30"/>
    <mergeCell ref="K30:L30"/>
    <mergeCell ref="N30:P30"/>
    <mergeCell ref="C31:G31"/>
    <mergeCell ref="H31:I31"/>
    <mergeCell ref="K31:L31"/>
    <mergeCell ref="T26:V26"/>
    <mergeCell ref="C28:D28"/>
    <mergeCell ref="E28:G28"/>
    <mergeCell ref="H28:I28"/>
    <mergeCell ref="K28:L28"/>
    <mergeCell ref="N28:P28"/>
    <mergeCell ref="E27:G27"/>
    <mergeCell ref="H27:I27"/>
    <mergeCell ref="K27:L27"/>
    <mergeCell ref="T27:V27"/>
    <mergeCell ref="K26:L26"/>
    <mergeCell ref="N26:P26"/>
    <mergeCell ref="E26:G26"/>
    <mergeCell ref="H26:I26"/>
    <mergeCell ref="C26:D27"/>
    <mergeCell ref="C24:G24"/>
    <mergeCell ref="H24:I24"/>
    <mergeCell ref="K24:L24"/>
    <mergeCell ref="N24:P24"/>
    <mergeCell ref="N27:P27"/>
    <mergeCell ref="C23:G23"/>
    <mergeCell ref="H23:I23"/>
    <mergeCell ref="K23:L23"/>
    <mergeCell ref="N23:P23"/>
    <mergeCell ref="T23:V23"/>
    <mergeCell ref="C25:G25"/>
    <mergeCell ref="H25:I25"/>
    <mergeCell ref="K25:L25"/>
    <mergeCell ref="N25:P25"/>
    <mergeCell ref="T25:V25"/>
    <mergeCell ref="C21:G21"/>
    <mergeCell ref="H21:I21"/>
    <mergeCell ref="K21:L21"/>
    <mergeCell ref="N21:P21"/>
    <mergeCell ref="T21:V21"/>
    <mergeCell ref="C22:G22"/>
    <mergeCell ref="H22:I22"/>
    <mergeCell ref="K22:L22"/>
    <mergeCell ref="N22:P22"/>
    <mergeCell ref="T22:V22"/>
    <mergeCell ref="C19:G19"/>
    <mergeCell ref="H19:I19"/>
    <mergeCell ref="K19:L19"/>
    <mergeCell ref="N19:P19"/>
    <mergeCell ref="T19:V19"/>
    <mergeCell ref="C20:G20"/>
    <mergeCell ref="H20:I20"/>
    <mergeCell ref="K20:L20"/>
    <mergeCell ref="N20:P20"/>
    <mergeCell ref="T20:V20"/>
    <mergeCell ref="C17:G17"/>
    <mergeCell ref="H17:I17"/>
    <mergeCell ref="K17:L17"/>
    <mergeCell ref="N17:P17"/>
    <mergeCell ref="T17:V17"/>
    <mergeCell ref="C18:G18"/>
    <mergeCell ref="H18:I18"/>
    <mergeCell ref="K18:L18"/>
    <mergeCell ref="N18:P18"/>
    <mergeCell ref="T18:V18"/>
    <mergeCell ref="C15:G15"/>
    <mergeCell ref="H15:I15"/>
    <mergeCell ref="K15:L15"/>
    <mergeCell ref="N15:P15"/>
    <mergeCell ref="T15:V15"/>
    <mergeCell ref="C16:G16"/>
    <mergeCell ref="H16:I16"/>
    <mergeCell ref="K16:L16"/>
    <mergeCell ref="N16:P16"/>
    <mergeCell ref="T16:V16"/>
    <mergeCell ref="C13:G13"/>
    <mergeCell ref="H13:I13"/>
    <mergeCell ref="K13:L13"/>
    <mergeCell ref="N13:P13"/>
    <mergeCell ref="T13:V13"/>
    <mergeCell ref="C14:G14"/>
    <mergeCell ref="H14:I14"/>
    <mergeCell ref="K14:L14"/>
    <mergeCell ref="N14:P14"/>
    <mergeCell ref="T14:V14"/>
    <mergeCell ref="C11:G11"/>
    <mergeCell ref="H11:I11"/>
    <mergeCell ref="K11:L11"/>
    <mergeCell ref="N11:P11"/>
    <mergeCell ref="T11:V11"/>
    <mergeCell ref="C12:G12"/>
    <mergeCell ref="H12:I12"/>
    <mergeCell ref="K12:L12"/>
    <mergeCell ref="N12:P12"/>
    <mergeCell ref="T12:V12"/>
    <mergeCell ref="C9:G9"/>
    <mergeCell ref="C10:G10"/>
    <mergeCell ref="H10:I10"/>
    <mergeCell ref="K10:L10"/>
    <mergeCell ref="N10:P10"/>
    <mergeCell ref="T10:V10"/>
    <mergeCell ref="H7:I7"/>
    <mergeCell ref="K7:L7"/>
    <mergeCell ref="N7:P7"/>
    <mergeCell ref="C8:G8"/>
    <mergeCell ref="H8:I8"/>
    <mergeCell ref="K8:L8"/>
    <mergeCell ref="N8:P8"/>
    <mergeCell ref="T24:V24"/>
    <mergeCell ref="B3:G3"/>
    <mergeCell ref="B4:G6"/>
    <mergeCell ref="H4:J4"/>
    <mergeCell ref="K4:M4"/>
    <mergeCell ref="N4:P4"/>
    <mergeCell ref="Q4:S4"/>
    <mergeCell ref="H5:J5"/>
    <mergeCell ref="B7:B28"/>
    <mergeCell ref="C7:G7"/>
    <mergeCell ref="T4:V4"/>
    <mergeCell ref="H6:I6"/>
    <mergeCell ref="N6:P6"/>
    <mergeCell ref="T5:V5"/>
    <mergeCell ref="T6:V6"/>
    <mergeCell ref="T8:V8"/>
    <mergeCell ref="K5:M5"/>
    <mergeCell ref="N5:P5"/>
    <mergeCell ref="R5:S5"/>
    <mergeCell ref="T7:V7"/>
    <mergeCell ref="T28:V28"/>
    <mergeCell ref="R6:S6"/>
    <mergeCell ref="J99:L99"/>
    <mergeCell ref="K9:L9"/>
    <mergeCell ref="N9:P9"/>
    <mergeCell ref="T9:V9"/>
    <mergeCell ref="T30:V30"/>
    <mergeCell ref="B29:M29"/>
    <mergeCell ref="H9:I9"/>
    <mergeCell ref="Q41:S41"/>
    <mergeCell ref="H41:J41"/>
    <mergeCell ref="K41:M41"/>
    <mergeCell ref="N41:P41"/>
    <mergeCell ref="T41:V41"/>
    <mergeCell ref="H42:I42"/>
    <mergeCell ref="N42:P42"/>
    <mergeCell ref="T42:V42"/>
    <mergeCell ref="N29:P29"/>
    <mergeCell ref="H36:I36"/>
    <mergeCell ref="N31:P31"/>
    <mergeCell ref="C33:G33"/>
    <mergeCell ref="H33:I33"/>
    <mergeCell ref="K33:L33"/>
    <mergeCell ref="N33:P33"/>
    <mergeCell ref="C35:G35"/>
    <mergeCell ref="K35:L35"/>
    <mergeCell ref="N35:P35"/>
    <mergeCell ref="C44:D44"/>
    <mergeCell ref="E43:F43"/>
    <mergeCell ref="E44:F44"/>
    <mergeCell ref="C51:F51"/>
    <mergeCell ref="B52:C52"/>
    <mergeCell ref="D52:F52"/>
    <mergeCell ref="C43:D43"/>
    <mergeCell ref="E55:G55"/>
    <mergeCell ref="N96:P96"/>
    <mergeCell ref="N97:P97"/>
    <mergeCell ref="N98:P98"/>
    <mergeCell ref="N99:P99"/>
    <mergeCell ref="X30:AJ37"/>
    <mergeCell ref="B40:G41"/>
    <mergeCell ref="B42:B51"/>
    <mergeCell ref="C42:D42"/>
    <mergeCell ref="E42:F42"/>
  </mergeCells>
  <phoneticPr fontId="19"/>
  <conditionalFormatting sqref="K92:P92">
    <cfRule type="expression" dxfId="8" priority="19" stopIfTrue="1">
      <formula>K87="総排出量"</formula>
    </cfRule>
  </conditionalFormatting>
  <dataValidations count="2">
    <dataValidation imeMode="halfAlpha" allowBlank="1" showInputMessage="1" showErrorMessage="1" sqref="Q36:Q37" xr:uid="{18320EBE-4EF6-4B9C-92DF-2FC9683F2C0D}"/>
    <dataValidation type="list" allowBlank="1" showInputMessage="1" showErrorMessage="1" sqref="C104:E104" xr:uid="{D63AB251-0D13-43DE-97E6-059DF5AF7B97}">
      <formula1>$B$115:$B$117</formula1>
    </dataValidation>
  </dataValidations>
  <pageMargins left="0.39370078740157483" right="0.35433070866141736" top="0.31496062992125984" bottom="0.23622047244094491" header="0.31496062992125984" footer="0.19685039370078741"/>
  <pageSetup paperSize="9" scale="94" orientation="portrait" blackAndWhite="1" r:id="rId2"/>
  <ignoredErrors>
    <ignoredError sqref="AO48" formula="1"/>
  </ignoredErrors>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9DDEB-B15E-45F4-B58A-E323419AC637}">
  <sheetPr codeName="Sheet7">
    <tabColor theme="8"/>
    <pageSetUpPr fitToPage="1"/>
  </sheetPr>
  <dimension ref="A1:AK316"/>
  <sheetViews>
    <sheetView showGridLines="0" showOutlineSymbols="0" view="pageBreakPreview" zoomScaleNormal="100" zoomScaleSheetLayoutView="100" workbookViewId="0">
      <selection activeCell="J131" sqref="J131:N131"/>
    </sheetView>
  </sheetViews>
  <sheetFormatPr defaultColWidth="4.6328125" defaultRowHeight="14"/>
  <cols>
    <col min="1" max="1" width="4.6328125" style="223"/>
    <col min="2" max="21" width="4.6328125" style="223" customWidth="1"/>
    <col min="22" max="23" width="4.6328125" style="6"/>
    <col min="24" max="24" width="4.90625" style="6" customWidth="1"/>
    <col min="25" max="25" width="7.453125" style="6" bestFit="1" customWidth="1"/>
    <col min="26" max="37" width="4.6328125" style="6"/>
    <col min="38" max="42" width="4.6328125" style="223" customWidth="1"/>
    <col min="43" max="60" width="5.6328125" style="223" customWidth="1"/>
    <col min="61" max="16384" width="4.6328125" style="223"/>
  </cols>
  <sheetData>
    <row r="1" spans="1:37" ht="48" customHeight="1">
      <c r="A1" s="233"/>
      <c r="B1" s="1425" t="s">
        <v>477</v>
      </c>
      <c r="C1" s="1425"/>
      <c r="D1" s="1425"/>
      <c r="E1" s="1425"/>
      <c r="F1" s="1425"/>
      <c r="G1" s="1425"/>
      <c r="H1" s="1425"/>
      <c r="I1" s="1425"/>
      <c r="J1" s="1425"/>
      <c r="K1" s="1425"/>
      <c r="L1" s="1425"/>
      <c r="M1" s="1425"/>
      <c r="N1" s="1425"/>
      <c r="O1" s="1425"/>
      <c r="P1" s="1425"/>
      <c r="Q1" s="1425"/>
      <c r="R1" s="1425"/>
      <c r="S1" s="1425"/>
      <c r="T1" s="1425"/>
      <c r="U1" s="1425"/>
      <c r="V1" s="141"/>
      <c r="W1" s="138"/>
      <c r="X1" s="138"/>
      <c r="Y1" s="138"/>
      <c r="Z1" s="138"/>
      <c r="AA1" s="138"/>
      <c r="AB1" s="138"/>
      <c r="AC1" s="138"/>
      <c r="AD1" s="138"/>
      <c r="AE1" s="138"/>
      <c r="AF1" s="138"/>
      <c r="AG1" s="138"/>
      <c r="AH1" s="138"/>
      <c r="AI1" s="138"/>
      <c r="AJ1" s="138"/>
      <c r="AK1" s="138"/>
    </row>
    <row r="2" spans="1:37" ht="30" customHeight="1">
      <c r="A2" s="233"/>
      <c r="B2" s="223" t="s">
        <v>147</v>
      </c>
      <c r="V2" s="141"/>
      <c r="W2" s="138"/>
      <c r="X2" s="138"/>
      <c r="Y2" s="138"/>
      <c r="Z2" s="138"/>
      <c r="AA2" s="138"/>
      <c r="AB2" s="138"/>
      <c r="AC2" s="138"/>
      <c r="AD2" s="138"/>
      <c r="AE2" s="138"/>
      <c r="AF2" s="138"/>
      <c r="AG2" s="138"/>
      <c r="AH2" s="138"/>
      <c r="AI2" s="138"/>
      <c r="AJ2" s="138"/>
      <c r="AK2" s="138"/>
    </row>
    <row r="3" spans="1:37" ht="30" customHeight="1">
      <c r="A3" s="233"/>
      <c r="V3" s="141"/>
      <c r="W3" s="138"/>
      <c r="X3" s="138"/>
      <c r="Y3" s="138"/>
      <c r="Z3" s="138"/>
      <c r="AA3" s="138"/>
      <c r="AB3" s="138"/>
      <c r="AC3" s="138"/>
      <c r="AD3" s="138"/>
      <c r="AE3" s="138"/>
      <c r="AF3" s="138"/>
      <c r="AG3" s="138"/>
      <c r="AH3" s="138"/>
      <c r="AI3" s="138"/>
      <c r="AJ3" s="138"/>
      <c r="AK3" s="138"/>
    </row>
    <row r="4" spans="1:37" ht="35.15" customHeight="1">
      <c r="A4" s="233"/>
      <c r="B4" s="1268" t="s">
        <v>90</v>
      </c>
      <c r="C4" s="1268"/>
      <c r="D4" s="1268"/>
      <c r="E4" s="1268"/>
      <c r="F4" s="1268"/>
      <c r="G4" s="1268"/>
      <c r="H4" s="1268"/>
      <c r="I4" s="1268"/>
      <c r="J4" s="1268"/>
      <c r="K4" s="1268"/>
      <c r="L4" s="1268"/>
      <c r="M4" s="1268"/>
      <c r="N4" s="1268"/>
      <c r="O4" s="1268"/>
      <c r="P4" s="1268"/>
      <c r="Q4" s="1268"/>
      <c r="R4" s="1268"/>
      <c r="S4" s="1268"/>
      <c r="T4" s="1268"/>
      <c r="U4" s="1268"/>
      <c r="V4" s="141"/>
      <c r="W4" s="138"/>
      <c r="X4" s="138"/>
      <c r="Y4" s="138"/>
      <c r="Z4" s="138"/>
      <c r="AA4" s="138"/>
      <c r="AB4" s="138"/>
      <c r="AC4" s="138"/>
      <c r="AD4" s="138"/>
      <c r="AE4" s="138"/>
      <c r="AF4" s="138"/>
      <c r="AG4" s="138"/>
      <c r="AH4" s="138"/>
      <c r="AI4" s="138"/>
      <c r="AJ4" s="138"/>
      <c r="AK4" s="138"/>
    </row>
    <row r="5" spans="1:37" ht="35.15" customHeight="1">
      <c r="A5" s="233"/>
      <c r="B5" s="234"/>
      <c r="C5" s="234"/>
      <c r="D5" s="234"/>
      <c r="E5" s="234"/>
      <c r="F5" s="234"/>
      <c r="G5" s="234"/>
      <c r="H5" s="234"/>
      <c r="I5" s="234"/>
      <c r="J5" s="234"/>
      <c r="K5" s="234"/>
      <c r="L5" s="234"/>
      <c r="M5" s="234"/>
      <c r="N5" s="234"/>
      <c r="O5" s="234"/>
      <c r="P5" s="234"/>
      <c r="Q5" s="234"/>
      <c r="R5" s="234"/>
      <c r="S5" s="234"/>
      <c r="T5" s="234"/>
      <c r="U5" s="234"/>
      <c r="V5" s="141"/>
      <c r="W5" s="138"/>
      <c r="X5" s="138"/>
      <c r="Y5" s="138"/>
      <c r="Z5" s="138"/>
      <c r="AA5" s="138"/>
      <c r="AB5" s="138"/>
      <c r="AC5" s="138"/>
      <c r="AD5" s="138"/>
      <c r="AE5" s="138"/>
      <c r="AF5" s="138"/>
      <c r="AG5" s="138"/>
      <c r="AH5" s="138"/>
      <c r="AI5" s="138"/>
      <c r="AJ5" s="138"/>
      <c r="AK5" s="138"/>
    </row>
    <row r="6" spans="1:37" ht="35.15" customHeight="1">
      <c r="A6" s="233"/>
      <c r="B6" s="223" t="s">
        <v>87</v>
      </c>
      <c r="V6" s="141"/>
      <c r="W6" s="138"/>
      <c r="X6" s="138"/>
      <c r="Y6" s="138"/>
      <c r="Z6" s="138"/>
      <c r="AA6" s="138"/>
      <c r="AB6" s="138"/>
      <c r="AC6" s="138"/>
      <c r="AD6" s="138"/>
      <c r="AE6" s="138"/>
      <c r="AF6" s="138"/>
      <c r="AG6" s="138"/>
      <c r="AH6" s="138"/>
      <c r="AI6" s="138"/>
      <c r="AJ6" s="138"/>
      <c r="AK6" s="138"/>
    </row>
    <row r="7" spans="1:37" ht="35.15" customHeight="1">
      <c r="A7" s="233"/>
      <c r="B7" s="1245" t="s">
        <v>54</v>
      </c>
      <c r="C7" s="1269"/>
      <c r="D7" s="1269"/>
      <c r="E7" s="1269"/>
      <c r="F7" s="1269"/>
      <c r="G7" s="1270"/>
      <c r="H7" s="1246" t="str">
        <f>IF(基本入力!E33="","",基本入力!E33)</f>
        <v/>
      </c>
      <c r="I7" s="1249"/>
      <c r="J7" s="1249"/>
      <c r="K7" s="1249"/>
      <c r="L7" s="1249"/>
      <c r="M7" s="1249"/>
      <c r="N7" s="1249"/>
      <c r="O7" s="1249"/>
      <c r="P7" s="1249"/>
      <c r="Q7" s="1249"/>
      <c r="R7" s="1249"/>
      <c r="S7" s="1249"/>
      <c r="T7" s="1249"/>
      <c r="U7" s="1267"/>
      <c r="V7" s="291"/>
      <c r="W7" s="292"/>
      <c r="X7" s="292"/>
      <c r="Y7" s="292"/>
      <c r="Z7" s="292"/>
      <c r="AA7" s="292"/>
      <c r="AB7" s="292"/>
      <c r="AC7" s="292"/>
      <c r="AD7" s="292"/>
      <c r="AE7" s="292"/>
      <c r="AF7" s="292"/>
      <c r="AG7" s="292"/>
      <c r="AH7" s="292"/>
      <c r="AI7" s="292"/>
      <c r="AJ7" s="292"/>
      <c r="AK7" s="138"/>
    </row>
    <row r="8" spans="1:37" ht="35.15" customHeight="1">
      <c r="A8" s="233"/>
      <c r="B8" s="1245" t="s">
        <v>55</v>
      </c>
      <c r="C8" s="1269"/>
      <c r="D8" s="1269"/>
      <c r="E8" s="1269"/>
      <c r="F8" s="1269"/>
      <c r="G8" s="1270"/>
      <c r="H8" s="1246" t="str">
        <f>IF(基本入力!E31="","",基本入力!E31)</f>
        <v/>
      </c>
      <c r="I8" s="1247"/>
      <c r="J8" s="1247"/>
      <c r="K8" s="1247"/>
      <c r="L8" s="1247"/>
      <c r="M8" s="1247"/>
      <c r="N8" s="1247"/>
      <c r="O8" s="1247"/>
      <c r="P8" s="1247"/>
      <c r="Q8" s="1247"/>
      <c r="R8" s="1247"/>
      <c r="S8" s="1247"/>
      <c r="T8" s="1247"/>
      <c r="U8" s="1248"/>
      <c r="V8" s="291"/>
      <c r="W8" s="293"/>
      <c r="X8" s="292"/>
      <c r="Y8" s="292"/>
      <c r="Z8" s="292"/>
      <c r="AA8" s="292"/>
      <c r="AB8" s="292"/>
      <c r="AC8" s="292"/>
      <c r="AD8" s="292"/>
      <c r="AE8" s="292"/>
      <c r="AF8" s="292"/>
      <c r="AG8" s="292"/>
      <c r="AH8" s="292"/>
      <c r="AI8" s="292"/>
      <c r="AJ8" s="292"/>
      <c r="AK8" s="138"/>
    </row>
    <row r="9" spans="1:37" ht="35.15" customHeight="1">
      <c r="A9" s="233"/>
      <c r="B9" s="1245" t="s">
        <v>5</v>
      </c>
      <c r="C9" s="1099"/>
      <c r="D9" s="1099"/>
      <c r="E9" s="1099"/>
      <c r="F9" s="1099"/>
      <c r="G9" s="1100"/>
      <c r="H9" s="1246" t="str">
        <f>IF(基本入力!E46="","",基本入力!E46)</f>
        <v/>
      </c>
      <c r="I9" s="1247"/>
      <c r="J9" s="1247"/>
      <c r="K9" s="1247"/>
      <c r="L9" s="1247"/>
      <c r="M9" s="1247"/>
      <c r="N9" s="1247"/>
      <c r="O9" s="1247"/>
      <c r="P9" s="1247"/>
      <c r="Q9" s="1247"/>
      <c r="R9" s="1247"/>
      <c r="S9" s="1247"/>
      <c r="T9" s="1247"/>
      <c r="U9" s="1248"/>
      <c r="V9" s="291"/>
      <c r="W9" s="292"/>
      <c r="X9" s="292"/>
      <c r="Y9" s="292"/>
      <c r="Z9" s="292"/>
      <c r="AA9" s="292"/>
      <c r="AB9" s="292"/>
      <c r="AC9" s="292"/>
      <c r="AD9" s="292"/>
      <c r="AE9" s="292"/>
      <c r="AF9" s="292"/>
      <c r="AG9" s="292"/>
      <c r="AH9" s="292"/>
      <c r="AI9" s="292"/>
      <c r="AJ9" s="292"/>
      <c r="AK9" s="138"/>
    </row>
    <row r="10" spans="1:37" ht="35.15" customHeight="1">
      <c r="A10" s="233"/>
      <c r="B10" s="1245" t="s">
        <v>6</v>
      </c>
      <c r="C10" s="1099"/>
      <c r="D10" s="1099"/>
      <c r="E10" s="1099"/>
      <c r="F10" s="1099"/>
      <c r="G10" s="1100"/>
      <c r="H10" s="1246" t="str">
        <f>IF(基本入力!E43="","",基本入力!E43)</f>
        <v/>
      </c>
      <c r="I10" s="1247"/>
      <c r="J10" s="1247"/>
      <c r="K10" s="1247"/>
      <c r="L10" s="1247"/>
      <c r="M10" s="1247"/>
      <c r="N10" s="1247"/>
      <c r="O10" s="1247"/>
      <c r="P10" s="1247"/>
      <c r="Q10" s="1247"/>
      <c r="R10" s="1247"/>
      <c r="S10" s="1247"/>
      <c r="T10" s="1247"/>
      <c r="U10" s="1248"/>
      <c r="V10" s="291"/>
      <c r="W10" s="292"/>
      <c r="X10" s="1141"/>
      <c r="Y10" s="1141"/>
      <c r="Z10" s="292"/>
      <c r="AA10" s="292"/>
      <c r="AB10" s="292"/>
      <c r="AC10" s="292"/>
      <c r="AD10" s="292"/>
      <c r="AE10" s="292"/>
      <c r="AF10" s="292"/>
      <c r="AG10" s="292"/>
      <c r="AH10" s="292"/>
      <c r="AI10" s="292"/>
      <c r="AJ10" s="292"/>
      <c r="AK10" s="138"/>
    </row>
    <row r="11" spans="1:37" ht="35.15" customHeight="1">
      <c r="A11" s="233"/>
      <c r="B11" s="1245" t="s">
        <v>1</v>
      </c>
      <c r="C11" s="1099"/>
      <c r="D11" s="1099"/>
      <c r="E11" s="1099"/>
      <c r="F11" s="1099"/>
      <c r="G11" s="1100"/>
      <c r="H11" s="1246" t="str">
        <f>IF(基本入力!E48="","",基本入力!E48)</f>
        <v/>
      </c>
      <c r="I11" s="1247"/>
      <c r="J11" s="1247"/>
      <c r="K11" s="1247"/>
      <c r="L11" s="1247"/>
      <c r="M11" s="1247"/>
      <c r="N11" s="1247"/>
      <c r="O11" s="1247"/>
      <c r="P11" s="1247"/>
      <c r="Q11" s="1247"/>
      <c r="R11" s="1247"/>
      <c r="S11" s="1247"/>
      <c r="T11" s="1247"/>
      <c r="U11" s="1248"/>
      <c r="V11" s="291"/>
      <c r="W11" s="292"/>
      <c r="X11" s="292"/>
      <c r="Y11" s="292"/>
      <c r="Z11" s="292"/>
      <c r="AA11" s="292"/>
      <c r="AB11" s="292"/>
      <c r="AC11" s="292"/>
      <c r="AD11" s="292"/>
      <c r="AE11" s="292"/>
      <c r="AF11" s="292"/>
      <c r="AG11" s="292"/>
      <c r="AH11" s="292"/>
      <c r="AI11" s="292"/>
      <c r="AJ11" s="292"/>
      <c r="AK11" s="138"/>
    </row>
    <row r="12" spans="1:37" ht="35.15" customHeight="1">
      <c r="A12" s="233"/>
      <c r="B12" s="1245" t="s">
        <v>53</v>
      </c>
      <c r="C12" s="1294"/>
      <c r="D12" s="1294"/>
      <c r="E12" s="1294"/>
      <c r="F12" s="1294"/>
      <c r="G12" s="1295"/>
      <c r="H12" s="1246" t="str">
        <f>IF(基本入力!E50="","",基本入力!E50)</f>
        <v/>
      </c>
      <c r="I12" s="1247"/>
      <c r="J12" s="1247"/>
      <c r="K12" s="1247"/>
      <c r="L12" s="1247"/>
      <c r="M12" s="1247"/>
      <c r="N12" s="1247"/>
      <c r="O12" s="1247"/>
      <c r="P12" s="1247"/>
      <c r="Q12" s="1247"/>
      <c r="R12" s="1247"/>
      <c r="S12" s="1247"/>
      <c r="T12" s="1247"/>
      <c r="U12" s="1248"/>
      <c r="V12" s="291"/>
      <c r="W12" s="292"/>
      <c r="X12" s="292"/>
      <c r="Y12" s="292"/>
      <c r="Z12" s="292"/>
      <c r="AA12" s="292"/>
      <c r="AB12" s="292"/>
      <c r="AC12" s="292"/>
      <c r="AD12" s="292"/>
      <c r="AE12" s="292"/>
      <c r="AF12" s="292"/>
      <c r="AG12" s="292"/>
      <c r="AH12" s="292"/>
      <c r="AI12" s="292"/>
      <c r="AJ12" s="292"/>
      <c r="AK12" s="138"/>
    </row>
    <row r="13" spans="1:37" ht="35.15" customHeight="1">
      <c r="A13" s="233"/>
      <c r="B13" s="1245" t="s">
        <v>21</v>
      </c>
      <c r="C13" s="1099"/>
      <c r="D13" s="1099"/>
      <c r="E13" s="1099"/>
      <c r="F13" s="1099"/>
      <c r="G13" s="1100"/>
      <c r="H13" s="1246" t="str">
        <f>IF(基本入力!E52="","",基本入力!E52)</f>
        <v/>
      </c>
      <c r="I13" s="1247"/>
      <c r="J13" s="1247"/>
      <c r="K13" s="1247"/>
      <c r="L13" s="1247"/>
      <c r="M13" s="1247"/>
      <c r="N13" s="1247"/>
      <c r="O13" s="1247"/>
      <c r="P13" s="1247"/>
      <c r="Q13" s="1247"/>
      <c r="R13" s="1247"/>
      <c r="S13" s="1247"/>
      <c r="T13" s="1247"/>
      <c r="U13" s="1248"/>
      <c r="V13" s="291"/>
      <c r="W13" s="292"/>
      <c r="X13" s="292"/>
      <c r="Y13" s="292"/>
      <c r="Z13" s="292"/>
      <c r="AA13" s="292"/>
      <c r="AB13" s="292"/>
      <c r="AC13" s="292"/>
      <c r="AD13" s="292"/>
      <c r="AE13" s="292"/>
      <c r="AF13" s="292"/>
      <c r="AG13" s="292"/>
      <c r="AH13" s="292"/>
      <c r="AI13" s="292"/>
      <c r="AJ13" s="292"/>
      <c r="AK13" s="138"/>
    </row>
    <row r="14" spans="1:37" ht="35.15" customHeight="1">
      <c r="A14" s="233"/>
      <c r="B14" s="1245" t="s">
        <v>7</v>
      </c>
      <c r="C14" s="1099"/>
      <c r="D14" s="1099"/>
      <c r="E14" s="1099"/>
      <c r="F14" s="1099"/>
      <c r="G14" s="1100"/>
      <c r="H14" s="1246" t="str">
        <f>IF(基本入力!E54="","",基本入力!E54)</f>
        <v/>
      </c>
      <c r="I14" s="1247"/>
      <c r="J14" s="1247"/>
      <c r="K14" s="1247"/>
      <c r="L14" s="1247"/>
      <c r="M14" s="1247"/>
      <c r="N14" s="1247"/>
      <c r="O14" s="1247"/>
      <c r="P14" s="1247"/>
      <c r="Q14" s="1247"/>
      <c r="R14" s="1247"/>
      <c r="S14" s="1247"/>
      <c r="T14" s="1247"/>
      <c r="U14" s="1248"/>
      <c r="V14" s="291"/>
      <c r="W14" s="292"/>
      <c r="X14" s="292"/>
      <c r="Y14" s="292"/>
      <c r="Z14" s="292"/>
      <c r="AA14" s="292"/>
      <c r="AB14" s="292"/>
      <c r="AC14" s="292"/>
      <c r="AD14" s="292"/>
      <c r="AE14" s="292"/>
      <c r="AF14" s="292"/>
      <c r="AG14" s="292"/>
      <c r="AH14" s="292"/>
      <c r="AI14" s="292"/>
      <c r="AJ14" s="292"/>
      <c r="AK14" s="138"/>
    </row>
    <row r="15" spans="1:37" ht="35.15" customHeight="1">
      <c r="A15" s="233"/>
      <c r="B15" s="1245" t="s">
        <v>52</v>
      </c>
      <c r="C15" s="1099"/>
      <c r="D15" s="1099"/>
      <c r="E15" s="1099"/>
      <c r="F15" s="1099"/>
      <c r="G15" s="1100"/>
      <c r="H15" s="1280" t="str">
        <f>IF(計画書!H15="","",計画書!H15)</f>
        <v>令和8年4月1日</v>
      </c>
      <c r="I15" s="1279"/>
      <c r="J15" s="1279"/>
      <c r="K15" s="1279"/>
      <c r="L15" s="1279"/>
      <c r="M15" s="1279"/>
      <c r="N15" s="1279" t="s">
        <v>233</v>
      </c>
      <c r="O15" s="1279"/>
      <c r="P15" s="1278" t="str">
        <f>IF(計画書!P15="","",計画書!P15)</f>
        <v>令和11年3月31日</v>
      </c>
      <c r="Q15" s="1279"/>
      <c r="R15" s="1279"/>
      <c r="S15" s="1279"/>
      <c r="T15" s="1279"/>
      <c r="U15" s="1252"/>
      <c r="V15" s="291"/>
      <c r="W15" s="292"/>
      <c r="X15" s="292"/>
      <c r="Y15" s="292"/>
      <c r="Z15" s="292"/>
      <c r="AA15" s="292"/>
      <c r="AB15" s="292"/>
      <c r="AC15" s="292"/>
      <c r="AD15" s="292"/>
      <c r="AE15" s="292"/>
      <c r="AF15" s="292"/>
      <c r="AG15" s="292"/>
      <c r="AH15" s="292"/>
      <c r="AI15" s="292"/>
      <c r="AJ15" s="292"/>
      <c r="AK15" s="138"/>
    </row>
    <row r="16" spans="1:37" ht="35.15" customHeight="1">
      <c r="A16" s="233"/>
      <c r="B16" s="218"/>
      <c r="C16" s="235"/>
      <c r="D16" s="235"/>
      <c r="E16" s="235"/>
      <c r="F16" s="235"/>
      <c r="G16" s="235"/>
      <c r="H16" s="210"/>
      <c r="I16" s="235"/>
      <c r="J16" s="236"/>
      <c r="K16" s="236"/>
      <c r="L16" s="236"/>
      <c r="M16" s="210"/>
      <c r="N16" s="210"/>
      <c r="O16" s="210"/>
      <c r="P16" s="210"/>
      <c r="Q16" s="210"/>
      <c r="R16" s="210"/>
      <c r="S16" s="210"/>
      <c r="T16" s="210"/>
      <c r="U16" s="229"/>
      <c r="V16" s="291"/>
      <c r="W16" s="292"/>
      <c r="X16" s="292"/>
      <c r="Y16" s="292"/>
      <c r="Z16" s="292"/>
      <c r="AA16" s="292"/>
      <c r="AB16" s="292"/>
      <c r="AC16" s="292"/>
      <c r="AD16" s="292"/>
      <c r="AE16" s="292"/>
      <c r="AF16" s="292"/>
      <c r="AG16" s="292"/>
      <c r="AH16" s="292"/>
      <c r="AI16" s="292"/>
      <c r="AJ16" s="292"/>
      <c r="AK16" s="138"/>
    </row>
    <row r="17" spans="1:37" ht="35.15" customHeight="1">
      <c r="A17" s="233"/>
      <c r="B17" s="223" t="s">
        <v>91</v>
      </c>
      <c r="C17" s="237"/>
      <c r="D17" s="237"/>
      <c r="E17" s="237"/>
      <c r="F17" s="237"/>
      <c r="G17" s="237"/>
      <c r="H17" s="237"/>
      <c r="I17" s="237"/>
      <c r="J17" s="238"/>
      <c r="K17" s="238"/>
      <c r="L17" s="238"/>
      <c r="M17" s="238"/>
      <c r="N17" s="238"/>
      <c r="O17" s="238"/>
      <c r="P17" s="238"/>
      <c r="Q17" s="238"/>
      <c r="R17" s="238"/>
      <c r="S17" s="238"/>
      <c r="T17" s="238"/>
      <c r="U17" s="238"/>
      <c r="V17" s="291"/>
      <c r="W17" s="292"/>
      <c r="X17" s="292"/>
      <c r="Y17" s="292"/>
      <c r="Z17" s="292"/>
      <c r="AA17" s="292"/>
      <c r="AB17" s="292"/>
      <c r="AC17" s="292"/>
      <c r="AD17" s="292"/>
      <c r="AE17" s="292"/>
      <c r="AF17" s="292"/>
      <c r="AG17" s="292"/>
      <c r="AH17" s="292"/>
      <c r="AI17" s="292"/>
      <c r="AJ17" s="292"/>
      <c r="AK17" s="138"/>
    </row>
    <row r="18" spans="1:37" ht="35.15" customHeight="1">
      <c r="A18" s="233"/>
      <c r="B18" s="1277" t="s">
        <v>50</v>
      </c>
      <c r="C18" s="1099"/>
      <c r="D18" s="1099"/>
      <c r="E18" s="1099"/>
      <c r="F18" s="1099"/>
      <c r="G18" s="1100"/>
      <c r="H18" s="1280" t="str">
        <f>IF(基本入力!K118="","",基本入力!K118)</f>
        <v/>
      </c>
      <c r="I18" s="1278"/>
      <c r="J18" s="1278"/>
      <c r="K18" s="1278"/>
      <c r="L18" s="1278"/>
      <c r="M18" s="1278"/>
      <c r="N18" s="1279" t="s">
        <v>233</v>
      </c>
      <c r="O18" s="1279"/>
      <c r="P18" s="1278" t="str">
        <f>IF(基本入力!K122="","",基本入力!K122)</f>
        <v/>
      </c>
      <c r="Q18" s="1278"/>
      <c r="R18" s="1278"/>
      <c r="S18" s="1278"/>
      <c r="T18" s="1278"/>
      <c r="U18" s="1296"/>
      <c r="V18" s="291"/>
      <c r="W18" s="1029"/>
      <c r="X18" s="1029"/>
      <c r="Y18" s="1029"/>
      <c r="Z18" s="1029"/>
      <c r="AA18" s="1029"/>
      <c r="AB18" s="1029"/>
      <c r="AC18" s="1029"/>
      <c r="AD18" s="1029"/>
      <c r="AE18" s="1029"/>
      <c r="AF18" s="1029"/>
      <c r="AG18" s="1029"/>
      <c r="AH18" s="1029"/>
      <c r="AI18" s="1029"/>
      <c r="AJ18" s="1029"/>
      <c r="AK18" s="1029"/>
    </row>
    <row r="19" spans="1:37" ht="35.15" customHeight="1">
      <c r="A19" s="233"/>
      <c r="B19" s="1283" t="s">
        <v>51</v>
      </c>
      <c r="C19" s="1284"/>
      <c r="D19" s="1284"/>
      <c r="E19" s="1284"/>
      <c r="F19" s="1284"/>
      <c r="G19" s="1285"/>
      <c r="H19" s="239" t="str">
        <f>IF(OR(基本入力!E89="掲示・閲覧",基本入力!I89="掲示・閲覧",基本入力!M89="掲示・閲覧"),"○","")</f>
        <v/>
      </c>
      <c r="I19" s="1293" t="s">
        <v>113</v>
      </c>
      <c r="J19" s="1252"/>
      <c r="K19" s="1275" t="s">
        <v>118</v>
      </c>
      <c r="L19" s="1276"/>
      <c r="M19" s="1249" t="str">
        <f>IF(基本入力!E91="","",基本入力!E91)</f>
        <v/>
      </c>
      <c r="N19" s="1250"/>
      <c r="O19" s="1250"/>
      <c r="P19" s="1250"/>
      <c r="Q19" s="1250"/>
      <c r="R19" s="1250"/>
      <c r="S19" s="1250"/>
      <c r="T19" s="1250"/>
      <c r="U19" s="1251"/>
      <c r="V19" s="291"/>
      <c r="W19" s="293"/>
      <c r="X19" s="292"/>
      <c r="Y19" s="292"/>
      <c r="Z19" s="292"/>
      <c r="AA19" s="292"/>
      <c r="AB19" s="292"/>
      <c r="AC19" s="292"/>
      <c r="AD19" s="292"/>
      <c r="AE19" s="292"/>
      <c r="AF19" s="292"/>
      <c r="AG19" s="292"/>
      <c r="AH19" s="292"/>
      <c r="AI19" s="292"/>
      <c r="AJ19" s="292"/>
      <c r="AK19" s="138"/>
    </row>
    <row r="20" spans="1:37" ht="35.15" customHeight="1">
      <c r="A20" s="233"/>
      <c r="B20" s="1286"/>
      <c r="C20" s="1287"/>
      <c r="D20" s="1287"/>
      <c r="E20" s="1287"/>
      <c r="F20" s="1287"/>
      <c r="G20" s="1288"/>
      <c r="H20" s="239" t="str">
        <f>IF(OR(基本入力!E89="ホームページ",基本入力!I89="ホームページ",基本入力!M89="ホームページ"),"○","")</f>
        <v/>
      </c>
      <c r="I20" s="1293" t="s">
        <v>114</v>
      </c>
      <c r="J20" s="1252"/>
      <c r="K20" s="1297" t="s">
        <v>117</v>
      </c>
      <c r="L20" s="1298"/>
      <c r="M20" s="1249" t="str">
        <f>IF(基本入力!E93="","",基本入力!E93)</f>
        <v/>
      </c>
      <c r="N20" s="1250"/>
      <c r="O20" s="1250"/>
      <c r="P20" s="1250"/>
      <c r="Q20" s="1250"/>
      <c r="R20" s="1250"/>
      <c r="S20" s="1250"/>
      <c r="T20" s="1250"/>
      <c r="U20" s="1251"/>
      <c r="V20" s="291"/>
      <c r="W20" s="293"/>
      <c r="X20" s="292"/>
      <c r="Y20" s="292"/>
      <c r="Z20" s="292"/>
      <c r="AA20" s="292"/>
      <c r="AB20" s="292"/>
      <c r="AC20" s="292"/>
      <c r="AD20" s="292"/>
      <c r="AE20" s="292"/>
      <c r="AF20" s="292"/>
      <c r="AG20" s="292"/>
      <c r="AH20" s="292"/>
      <c r="AI20" s="292"/>
      <c r="AJ20" s="292"/>
      <c r="AK20" s="138"/>
    </row>
    <row r="21" spans="1:37" ht="35.15" customHeight="1">
      <c r="A21" s="233"/>
      <c r="B21" s="1286"/>
      <c r="C21" s="1287"/>
      <c r="D21" s="1287"/>
      <c r="E21" s="1287"/>
      <c r="F21" s="1287"/>
      <c r="G21" s="1288"/>
      <c r="H21" s="239" t="str">
        <f>IF(OR(基本入力!E89="冊子（環境報告書）",基本入力!I89="冊子（環境報告書）",基本入力!M89="冊子（環境報告書）"),"○","")</f>
        <v/>
      </c>
      <c r="I21" s="1266" t="s">
        <v>58</v>
      </c>
      <c r="J21" s="1252"/>
      <c r="K21" s="1292" t="s">
        <v>116</v>
      </c>
      <c r="L21" s="1099"/>
      <c r="M21" s="1249" t="str">
        <f>IF(基本入力!E95="","",基本入力!E95)</f>
        <v/>
      </c>
      <c r="N21" s="1250"/>
      <c r="O21" s="1250"/>
      <c r="P21" s="1250"/>
      <c r="Q21" s="1250"/>
      <c r="R21" s="1250"/>
      <c r="S21" s="1250"/>
      <c r="T21" s="1250"/>
      <c r="U21" s="1251"/>
      <c r="V21" s="291"/>
      <c r="W21" s="1040"/>
      <c r="X21" s="1040"/>
      <c r="Y21" s="1040"/>
      <c r="Z21" s="1040"/>
      <c r="AA21" s="1040"/>
      <c r="AB21" s="1040"/>
      <c r="AC21" s="1040"/>
      <c r="AD21" s="1040"/>
      <c r="AE21" s="1040"/>
      <c r="AF21" s="1040"/>
      <c r="AG21" s="1040"/>
      <c r="AH21" s="1040"/>
      <c r="AI21" s="1040"/>
      <c r="AJ21" s="292"/>
      <c r="AK21" s="138"/>
    </row>
    <row r="22" spans="1:37" ht="35.15" customHeight="1">
      <c r="A22" s="233"/>
      <c r="B22" s="1289"/>
      <c r="C22" s="1290"/>
      <c r="D22" s="1290"/>
      <c r="E22" s="1290"/>
      <c r="F22" s="1290"/>
      <c r="G22" s="1291"/>
      <c r="H22" s="239" t="str">
        <f>IF(OR(基本入力!E89="その他",基本入力!I89="その他",基本入力!M89="その他"),"○","")</f>
        <v/>
      </c>
      <c r="I22" s="1281" t="s">
        <v>57</v>
      </c>
      <c r="J22" s="1282"/>
      <c r="K22" s="1299" t="s">
        <v>115</v>
      </c>
      <c r="L22" s="1300"/>
      <c r="M22" s="1249" t="str">
        <f>IF(基本入力!E97="","",基本入力!E97)</f>
        <v/>
      </c>
      <c r="N22" s="1250"/>
      <c r="O22" s="1250"/>
      <c r="P22" s="1250"/>
      <c r="Q22" s="1250"/>
      <c r="R22" s="1250"/>
      <c r="S22" s="1250"/>
      <c r="T22" s="1250"/>
      <c r="U22" s="1251"/>
      <c r="V22" s="291"/>
      <c r="W22" s="292"/>
      <c r="X22" s="292"/>
      <c r="Y22" s="292"/>
      <c r="Z22" s="292"/>
      <c r="AA22" s="292"/>
      <c r="AB22" s="292"/>
      <c r="AC22" s="292"/>
      <c r="AD22" s="292"/>
      <c r="AE22" s="292"/>
      <c r="AF22" s="292"/>
      <c r="AG22" s="292"/>
      <c r="AH22" s="292"/>
      <c r="AI22" s="292"/>
      <c r="AJ22" s="292"/>
      <c r="AK22" s="138"/>
    </row>
    <row r="23" spans="1:37" ht="35.15" customHeight="1">
      <c r="A23" s="233"/>
      <c r="B23" s="589" t="s">
        <v>281</v>
      </c>
      <c r="C23" s="590"/>
      <c r="D23" s="590"/>
      <c r="E23" s="590"/>
      <c r="F23" s="590"/>
      <c r="G23" s="591"/>
      <c r="H23" s="1246" t="str">
        <f>IF(基本入力!E99="","",基本入力!E99)</f>
        <v/>
      </c>
      <c r="I23" s="1249"/>
      <c r="J23" s="1249"/>
      <c r="K23" s="1249"/>
      <c r="L23" s="1249"/>
      <c r="M23" s="1249"/>
      <c r="N23" s="1249"/>
      <c r="O23" s="1249"/>
      <c r="P23" s="1249"/>
      <c r="Q23" s="1249"/>
      <c r="R23" s="1249"/>
      <c r="S23" s="1249"/>
      <c r="T23" s="1249"/>
      <c r="U23" s="1267"/>
      <c r="V23" s="291"/>
      <c r="W23" s="292"/>
      <c r="X23" s="292"/>
      <c r="Y23" s="292"/>
      <c r="Z23" s="292"/>
      <c r="AA23" s="292"/>
      <c r="AB23" s="292"/>
      <c r="AC23" s="292"/>
      <c r="AD23" s="292"/>
      <c r="AE23" s="292"/>
      <c r="AF23" s="292"/>
      <c r="AG23" s="292"/>
      <c r="AH23" s="292"/>
      <c r="AI23" s="292"/>
      <c r="AJ23" s="292"/>
      <c r="AK23" s="138"/>
    </row>
    <row r="24" spans="1:37" ht="30" customHeight="1">
      <c r="A24" s="233"/>
      <c r="B24" s="240"/>
      <c r="C24" s="240"/>
      <c r="D24" s="240"/>
      <c r="E24" s="240"/>
      <c r="F24" s="240"/>
      <c r="G24" s="240"/>
      <c r="H24" s="191"/>
      <c r="I24" s="241"/>
      <c r="J24" s="241"/>
      <c r="K24" s="242"/>
      <c r="L24" s="242"/>
      <c r="M24" s="243"/>
      <c r="N24" s="243"/>
      <c r="O24" s="243"/>
      <c r="P24" s="243"/>
      <c r="Q24" s="243"/>
      <c r="R24" s="243"/>
      <c r="S24" s="243"/>
      <c r="T24" s="243"/>
      <c r="U24" s="243"/>
      <c r="V24" s="291"/>
      <c r="W24" s="292"/>
      <c r="X24" s="292"/>
      <c r="Y24" s="292"/>
      <c r="Z24" s="292"/>
      <c r="AA24" s="292"/>
      <c r="AB24" s="292"/>
      <c r="AC24" s="292"/>
      <c r="AD24" s="292"/>
      <c r="AE24" s="292"/>
      <c r="AF24" s="292"/>
      <c r="AG24" s="292"/>
      <c r="AH24" s="292"/>
      <c r="AI24" s="292"/>
      <c r="AJ24" s="292"/>
      <c r="AK24" s="138"/>
    </row>
    <row r="25" spans="1:37" ht="30" customHeight="1">
      <c r="A25" s="233"/>
      <c r="B25" s="223" t="s">
        <v>147</v>
      </c>
      <c r="C25" s="244"/>
      <c r="D25" s="244"/>
      <c r="E25" s="244"/>
      <c r="F25" s="244"/>
      <c r="G25" s="244"/>
      <c r="H25" s="210"/>
      <c r="I25" s="245"/>
      <c r="J25" s="245"/>
      <c r="K25" s="246"/>
      <c r="L25" s="246"/>
      <c r="M25" s="247"/>
      <c r="N25" s="247"/>
      <c r="O25" s="247"/>
      <c r="P25" s="247"/>
      <c r="Q25" s="247"/>
      <c r="R25" s="247"/>
      <c r="S25" s="247"/>
      <c r="T25" s="247"/>
      <c r="U25" s="247"/>
      <c r="V25" s="291"/>
      <c r="W25" s="292"/>
      <c r="X25" s="292"/>
      <c r="Y25" s="292"/>
      <c r="Z25" s="292"/>
      <c r="AA25" s="292"/>
      <c r="AB25" s="292"/>
      <c r="AC25" s="292"/>
      <c r="AD25" s="292"/>
      <c r="AE25" s="292"/>
      <c r="AF25" s="292"/>
      <c r="AG25" s="292"/>
      <c r="AH25" s="292"/>
      <c r="AI25" s="292"/>
      <c r="AJ25" s="292"/>
      <c r="AK25" s="138"/>
    </row>
    <row r="26" spans="1:37" ht="30" customHeight="1">
      <c r="A26" s="233"/>
      <c r="C26" s="244"/>
      <c r="D26" s="244"/>
      <c r="E26" s="244"/>
      <c r="F26" s="244"/>
      <c r="G26" s="244"/>
      <c r="H26" s="210"/>
      <c r="I26" s="245"/>
      <c r="J26" s="245"/>
      <c r="K26" s="246"/>
      <c r="L26" s="246"/>
      <c r="M26" s="247"/>
      <c r="N26" s="247"/>
      <c r="O26" s="247"/>
      <c r="P26" s="247"/>
      <c r="Q26" s="247"/>
      <c r="R26" s="247"/>
      <c r="S26" s="247"/>
      <c r="T26" s="247"/>
      <c r="U26" s="247"/>
      <c r="V26" s="291"/>
      <c r="W26" s="292"/>
      <c r="X26" s="292"/>
      <c r="Y26" s="292"/>
      <c r="Z26" s="292"/>
      <c r="AA26" s="292"/>
      <c r="AB26" s="292"/>
      <c r="AC26" s="292"/>
      <c r="AD26" s="292"/>
      <c r="AE26" s="292"/>
      <c r="AF26" s="292"/>
      <c r="AG26" s="292"/>
      <c r="AH26" s="292"/>
      <c r="AI26" s="292"/>
      <c r="AJ26" s="292"/>
      <c r="AK26" s="138"/>
    </row>
    <row r="27" spans="1:37" ht="30" customHeight="1">
      <c r="A27" s="233"/>
      <c r="B27" s="223" t="s">
        <v>119</v>
      </c>
      <c r="C27" s="244"/>
      <c r="D27" s="244"/>
      <c r="E27" s="244"/>
      <c r="F27" s="244"/>
      <c r="G27" s="244"/>
      <c r="H27" s="210"/>
      <c r="I27" s="245"/>
      <c r="J27" s="245"/>
      <c r="K27" s="246"/>
      <c r="L27" s="246"/>
      <c r="M27" s="247"/>
      <c r="N27" s="247"/>
      <c r="O27" s="247"/>
      <c r="P27" s="247"/>
      <c r="Q27" s="247"/>
      <c r="R27" s="247"/>
      <c r="S27" s="247"/>
      <c r="T27" s="247"/>
      <c r="U27" s="247"/>
      <c r="V27" s="291"/>
      <c r="W27" s="292"/>
      <c r="X27" s="292"/>
      <c r="Y27" s="292"/>
      <c r="Z27" s="292"/>
      <c r="AA27" s="292"/>
      <c r="AB27" s="292"/>
      <c r="AC27" s="292"/>
      <c r="AD27" s="292"/>
      <c r="AE27" s="292"/>
      <c r="AF27" s="292"/>
      <c r="AG27" s="292"/>
      <c r="AH27" s="292"/>
      <c r="AI27" s="292"/>
      <c r="AJ27" s="292"/>
      <c r="AK27" s="138"/>
    </row>
    <row r="28" spans="1:37" ht="30" customHeight="1">
      <c r="A28" s="233"/>
      <c r="B28" s="223" t="s">
        <v>120</v>
      </c>
      <c r="V28" s="291"/>
      <c r="W28" s="293"/>
      <c r="X28" s="292"/>
      <c r="Y28" s="292"/>
      <c r="Z28" s="292"/>
      <c r="AA28" s="292"/>
      <c r="AB28" s="292"/>
      <c r="AC28" s="292"/>
      <c r="AD28" s="292"/>
      <c r="AE28" s="292"/>
      <c r="AF28" s="292"/>
      <c r="AG28" s="292"/>
      <c r="AH28" s="292"/>
      <c r="AI28" s="292"/>
      <c r="AJ28" s="292"/>
      <c r="AK28" s="138"/>
    </row>
    <row r="29" spans="1:37" ht="25" customHeight="1">
      <c r="A29" s="233"/>
      <c r="B29" s="1253" t="str">
        <f>IF(計画書!B29="","",計画書!B29)</f>
        <v/>
      </c>
      <c r="C29" s="1254"/>
      <c r="D29" s="1254"/>
      <c r="E29" s="1254"/>
      <c r="F29" s="1254"/>
      <c r="G29" s="1254"/>
      <c r="H29" s="1254"/>
      <c r="I29" s="1254"/>
      <c r="J29" s="1254"/>
      <c r="K29" s="1254"/>
      <c r="L29" s="1254"/>
      <c r="M29" s="1254"/>
      <c r="N29" s="1254"/>
      <c r="O29" s="1254"/>
      <c r="P29" s="1254"/>
      <c r="Q29" s="1254"/>
      <c r="R29" s="1254"/>
      <c r="S29" s="1254"/>
      <c r="T29" s="1254"/>
      <c r="U29" s="1255"/>
      <c r="V29" s="291" t="s">
        <v>261</v>
      </c>
      <c r="W29" s="292"/>
      <c r="X29" s="292"/>
      <c r="Y29" s="292"/>
      <c r="Z29" s="292"/>
      <c r="AA29" s="292"/>
      <c r="AB29" s="292"/>
      <c r="AC29" s="292"/>
      <c r="AD29" s="292"/>
      <c r="AE29" s="292"/>
      <c r="AF29" s="292"/>
      <c r="AG29" s="292"/>
      <c r="AH29" s="292"/>
      <c r="AI29" s="292"/>
      <c r="AJ29" s="292"/>
      <c r="AK29" s="138"/>
    </row>
    <row r="30" spans="1:37" ht="25" customHeight="1">
      <c r="A30" s="233"/>
      <c r="B30" s="1256"/>
      <c r="C30" s="1257"/>
      <c r="D30" s="1257"/>
      <c r="E30" s="1257"/>
      <c r="F30" s="1257"/>
      <c r="G30" s="1257"/>
      <c r="H30" s="1257"/>
      <c r="I30" s="1257"/>
      <c r="J30" s="1257"/>
      <c r="K30" s="1257"/>
      <c r="L30" s="1257"/>
      <c r="M30" s="1257"/>
      <c r="N30" s="1257"/>
      <c r="O30" s="1257"/>
      <c r="P30" s="1257"/>
      <c r="Q30" s="1257"/>
      <c r="R30" s="1257"/>
      <c r="S30" s="1257"/>
      <c r="T30" s="1257"/>
      <c r="U30" s="1258"/>
      <c r="V30" s="291"/>
      <c r="W30" s="293"/>
      <c r="X30" s="292"/>
      <c r="Y30" s="292"/>
      <c r="Z30" s="292"/>
      <c r="AA30" s="292"/>
      <c r="AB30" s="292"/>
      <c r="AC30" s="292"/>
      <c r="AD30" s="292"/>
      <c r="AE30" s="292"/>
      <c r="AF30" s="292"/>
      <c r="AG30" s="292"/>
      <c r="AH30" s="292"/>
      <c r="AI30" s="292"/>
      <c r="AJ30" s="292"/>
      <c r="AK30" s="138"/>
    </row>
    <row r="31" spans="1:37" ht="25" customHeight="1">
      <c r="A31" s="233"/>
      <c r="B31" s="1256"/>
      <c r="C31" s="1257"/>
      <c r="D31" s="1257"/>
      <c r="E31" s="1257"/>
      <c r="F31" s="1257"/>
      <c r="G31" s="1257"/>
      <c r="H31" s="1257"/>
      <c r="I31" s="1257"/>
      <c r="J31" s="1257"/>
      <c r="K31" s="1257"/>
      <c r="L31" s="1257"/>
      <c r="M31" s="1257"/>
      <c r="N31" s="1257"/>
      <c r="O31" s="1257"/>
      <c r="P31" s="1257"/>
      <c r="Q31" s="1257"/>
      <c r="R31" s="1257"/>
      <c r="S31" s="1257"/>
      <c r="T31" s="1257"/>
      <c r="U31" s="1258"/>
      <c r="V31" s="291"/>
      <c r="W31" s="292"/>
      <c r="X31" s="292"/>
      <c r="Y31" s="292"/>
      <c r="Z31" s="292"/>
      <c r="AA31" s="292"/>
      <c r="AB31" s="292"/>
      <c r="AC31" s="292"/>
      <c r="AD31" s="292"/>
      <c r="AE31" s="292"/>
      <c r="AF31" s="292"/>
      <c r="AG31" s="292"/>
      <c r="AH31" s="292"/>
      <c r="AI31" s="292"/>
      <c r="AJ31" s="292"/>
      <c r="AK31" s="138"/>
    </row>
    <row r="32" spans="1:37" ht="25" customHeight="1">
      <c r="A32" s="233"/>
      <c r="B32" s="1256"/>
      <c r="C32" s="1257"/>
      <c r="D32" s="1257"/>
      <c r="E32" s="1257"/>
      <c r="F32" s="1257"/>
      <c r="G32" s="1257"/>
      <c r="H32" s="1257"/>
      <c r="I32" s="1257"/>
      <c r="J32" s="1257"/>
      <c r="K32" s="1257"/>
      <c r="L32" s="1257"/>
      <c r="M32" s="1257"/>
      <c r="N32" s="1257"/>
      <c r="O32" s="1257"/>
      <c r="P32" s="1257"/>
      <c r="Q32" s="1257"/>
      <c r="R32" s="1257"/>
      <c r="S32" s="1257"/>
      <c r="T32" s="1257"/>
      <c r="U32" s="1258"/>
      <c r="V32" s="291"/>
      <c r="W32" s="293"/>
      <c r="X32" s="292"/>
      <c r="Y32" s="292"/>
      <c r="Z32" s="292"/>
      <c r="AA32" s="292"/>
      <c r="AB32" s="292"/>
      <c r="AC32" s="292"/>
      <c r="AD32" s="292"/>
      <c r="AE32" s="292"/>
      <c r="AF32" s="292"/>
      <c r="AG32" s="292"/>
      <c r="AH32" s="292"/>
      <c r="AI32" s="292"/>
      <c r="AJ32" s="292"/>
      <c r="AK32" s="138"/>
    </row>
    <row r="33" spans="1:37" ht="25" customHeight="1">
      <c r="A33" s="233"/>
      <c r="B33" s="1256"/>
      <c r="C33" s="1257"/>
      <c r="D33" s="1257"/>
      <c r="E33" s="1257"/>
      <c r="F33" s="1257"/>
      <c r="G33" s="1257"/>
      <c r="H33" s="1257"/>
      <c r="I33" s="1257"/>
      <c r="J33" s="1257"/>
      <c r="K33" s="1257"/>
      <c r="L33" s="1257"/>
      <c r="M33" s="1257"/>
      <c r="N33" s="1257"/>
      <c r="O33" s="1257"/>
      <c r="P33" s="1257"/>
      <c r="Q33" s="1257"/>
      <c r="R33" s="1257"/>
      <c r="S33" s="1257"/>
      <c r="T33" s="1257"/>
      <c r="U33" s="1258"/>
      <c r="V33" s="291"/>
      <c r="W33" s="292"/>
      <c r="X33" s="292"/>
      <c r="Y33" s="292"/>
      <c r="Z33" s="292"/>
      <c r="AA33" s="292"/>
      <c r="AB33" s="292"/>
      <c r="AC33" s="292"/>
      <c r="AD33" s="292"/>
      <c r="AE33" s="292"/>
      <c r="AF33" s="292"/>
      <c r="AG33" s="292"/>
      <c r="AH33" s="292"/>
      <c r="AI33" s="292"/>
      <c r="AJ33" s="292"/>
      <c r="AK33" s="138"/>
    </row>
    <row r="34" spans="1:37" ht="25" customHeight="1">
      <c r="A34" s="233"/>
      <c r="B34" s="1256"/>
      <c r="C34" s="1257"/>
      <c r="D34" s="1257"/>
      <c r="E34" s="1257"/>
      <c r="F34" s="1257"/>
      <c r="G34" s="1257"/>
      <c r="H34" s="1257"/>
      <c r="I34" s="1257"/>
      <c r="J34" s="1257"/>
      <c r="K34" s="1257"/>
      <c r="L34" s="1257"/>
      <c r="M34" s="1257"/>
      <c r="N34" s="1257"/>
      <c r="O34" s="1257"/>
      <c r="P34" s="1257"/>
      <c r="Q34" s="1257"/>
      <c r="R34" s="1257"/>
      <c r="S34" s="1257"/>
      <c r="T34" s="1257"/>
      <c r="U34" s="1258"/>
      <c r="V34" s="291"/>
      <c r="W34" s="292"/>
      <c r="X34" s="292"/>
      <c r="Y34" s="292"/>
      <c r="Z34" s="292"/>
      <c r="AA34" s="292"/>
      <c r="AB34" s="292"/>
      <c r="AC34" s="292"/>
      <c r="AD34" s="292"/>
      <c r="AE34" s="292"/>
      <c r="AF34" s="292"/>
      <c r="AG34" s="292"/>
      <c r="AH34" s="292"/>
      <c r="AI34" s="292"/>
      <c r="AJ34" s="292"/>
      <c r="AK34" s="138"/>
    </row>
    <row r="35" spans="1:37" ht="25" customHeight="1">
      <c r="A35" s="233"/>
      <c r="B35" s="1256"/>
      <c r="C35" s="1257"/>
      <c r="D35" s="1257"/>
      <c r="E35" s="1257"/>
      <c r="F35" s="1257"/>
      <c r="G35" s="1257"/>
      <c r="H35" s="1257"/>
      <c r="I35" s="1257"/>
      <c r="J35" s="1257"/>
      <c r="K35" s="1257"/>
      <c r="L35" s="1257"/>
      <c r="M35" s="1257"/>
      <c r="N35" s="1257"/>
      <c r="O35" s="1257"/>
      <c r="P35" s="1257"/>
      <c r="Q35" s="1257"/>
      <c r="R35" s="1257"/>
      <c r="S35" s="1257"/>
      <c r="T35" s="1257"/>
      <c r="U35" s="1258"/>
      <c r="V35" s="291"/>
      <c r="W35" s="292"/>
      <c r="X35" s="292"/>
      <c r="Y35" s="292"/>
      <c r="Z35" s="292"/>
      <c r="AA35" s="292"/>
      <c r="AB35" s="292"/>
      <c r="AC35" s="292"/>
      <c r="AD35" s="292"/>
      <c r="AE35" s="292"/>
      <c r="AF35" s="292"/>
      <c r="AG35" s="292"/>
      <c r="AH35" s="292"/>
      <c r="AI35" s="292"/>
      <c r="AJ35" s="292"/>
      <c r="AK35" s="138"/>
    </row>
    <row r="36" spans="1:37" ht="25" customHeight="1">
      <c r="A36" s="233"/>
      <c r="B36" s="1256"/>
      <c r="C36" s="1257"/>
      <c r="D36" s="1257"/>
      <c r="E36" s="1257"/>
      <c r="F36" s="1257"/>
      <c r="G36" s="1257"/>
      <c r="H36" s="1257"/>
      <c r="I36" s="1257"/>
      <c r="J36" s="1257"/>
      <c r="K36" s="1257"/>
      <c r="L36" s="1257"/>
      <c r="M36" s="1257"/>
      <c r="N36" s="1257"/>
      <c r="O36" s="1257"/>
      <c r="P36" s="1257"/>
      <c r="Q36" s="1257"/>
      <c r="R36" s="1257"/>
      <c r="S36" s="1257"/>
      <c r="T36" s="1257"/>
      <c r="U36" s="1258"/>
      <c r="V36" s="291"/>
      <c r="W36" s="292"/>
      <c r="X36" s="292"/>
      <c r="Y36" s="292"/>
      <c r="Z36" s="292"/>
      <c r="AA36" s="292"/>
      <c r="AB36" s="292"/>
      <c r="AC36" s="292"/>
      <c r="AD36" s="292"/>
      <c r="AE36" s="292"/>
      <c r="AF36" s="292"/>
      <c r="AG36" s="292"/>
      <c r="AH36" s="292"/>
      <c r="AI36" s="292"/>
      <c r="AJ36" s="292"/>
      <c r="AK36" s="138"/>
    </row>
    <row r="37" spans="1:37" ht="25" customHeight="1">
      <c r="A37" s="233"/>
      <c r="B37" s="1256"/>
      <c r="C37" s="1257"/>
      <c r="D37" s="1257"/>
      <c r="E37" s="1257"/>
      <c r="F37" s="1257"/>
      <c r="G37" s="1257"/>
      <c r="H37" s="1257"/>
      <c r="I37" s="1257"/>
      <c r="J37" s="1257"/>
      <c r="K37" s="1257"/>
      <c r="L37" s="1257"/>
      <c r="M37" s="1257"/>
      <c r="N37" s="1257"/>
      <c r="O37" s="1257"/>
      <c r="P37" s="1257"/>
      <c r="Q37" s="1257"/>
      <c r="R37" s="1257"/>
      <c r="S37" s="1257"/>
      <c r="T37" s="1257"/>
      <c r="U37" s="1258"/>
      <c r="V37" s="291"/>
      <c r="W37" s="292"/>
      <c r="X37" s="292"/>
      <c r="Y37" s="292"/>
      <c r="Z37" s="292"/>
      <c r="AA37" s="292"/>
      <c r="AB37" s="292"/>
      <c r="AC37" s="292"/>
      <c r="AD37" s="292"/>
      <c r="AE37" s="292"/>
      <c r="AF37" s="292"/>
      <c r="AG37" s="292"/>
      <c r="AH37" s="292"/>
      <c r="AI37" s="292"/>
      <c r="AJ37" s="292"/>
      <c r="AK37" s="138"/>
    </row>
    <row r="38" spans="1:37" ht="25" customHeight="1">
      <c r="A38" s="233"/>
      <c r="B38" s="1256"/>
      <c r="C38" s="1257"/>
      <c r="D38" s="1257"/>
      <c r="E38" s="1257"/>
      <c r="F38" s="1257"/>
      <c r="G38" s="1257"/>
      <c r="H38" s="1257"/>
      <c r="I38" s="1257"/>
      <c r="J38" s="1257"/>
      <c r="K38" s="1257"/>
      <c r="L38" s="1257"/>
      <c r="M38" s="1257"/>
      <c r="N38" s="1257"/>
      <c r="O38" s="1257"/>
      <c r="P38" s="1257"/>
      <c r="Q38" s="1257"/>
      <c r="R38" s="1257"/>
      <c r="S38" s="1257"/>
      <c r="T38" s="1257"/>
      <c r="U38" s="1258"/>
      <c r="V38" s="291"/>
      <c r="W38" s="292"/>
      <c r="X38" s="292"/>
      <c r="Y38" s="292"/>
      <c r="Z38" s="292"/>
      <c r="AA38" s="292"/>
      <c r="AB38" s="292"/>
      <c r="AC38" s="292"/>
      <c r="AD38" s="292"/>
      <c r="AE38" s="292"/>
      <c r="AF38" s="292"/>
      <c r="AG38" s="292"/>
      <c r="AH38" s="292"/>
      <c r="AI38" s="292"/>
      <c r="AJ38" s="292"/>
      <c r="AK38" s="138"/>
    </row>
    <row r="39" spans="1:37" ht="25" customHeight="1">
      <c r="A39" s="233"/>
      <c r="B39" s="1256"/>
      <c r="C39" s="1257"/>
      <c r="D39" s="1257"/>
      <c r="E39" s="1257"/>
      <c r="F39" s="1257"/>
      <c r="G39" s="1257"/>
      <c r="H39" s="1257"/>
      <c r="I39" s="1257"/>
      <c r="J39" s="1257"/>
      <c r="K39" s="1257"/>
      <c r="L39" s="1257"/>
      <c r="M39" s="1257"/>
      <c r="N39" s="1257"/>
      <c r="O39" s="1257"/>
      <c r="P39" s="1257"/>
      <c r="Q39" s="1257"/>
      <c r="R39" s="1257"/>
      <c r="S39" s="1257"/>
      <c r="T39" s="1257"/>
      <c r="U39" s="1258"/>
      <c r="V39" s="291"/>
      <c r="W39" s="292"/>
      <c r="X39" s="292"/>
      <c r="Y39" s="292"/>
      <c r="Z39" s="292"/>
      <c r="AA39" s="292"/>
      <c r="AB39" s="292"/>
      <c r="AC39" s="292"/>
      <c r="AD39" s="292"/>
      <c r="AE39" s="292"/>
      <c r="AF39" s="292"/>
      <c r="AG39" s="292"/>
      <c r="AH39" s="292"/>
      <c r="AI39" s="292"/>
      <c r="AJ39" s="292"/>
      <c r="AK39" s="138"/>
    </row>
    <row r="40" spans="1:37" ht="25" customHeight="1">
      <c r="A40" s="233"/>
      <c r="B40" s="1259"/>
      <c r="C40" s="1260"/>
      <c r="D40" s="1260"/>
      <c r="E40" s="1260"/>
      <c r="F40" s="1260"/>
      <c r="G40" s="1260"/>
      <c r="H40" s="1260"/>
      <c r="I40" s="1260"/>
      <c r="J40" s="1260"/>
      <c r="K40" s="1260"/>
      <c r="L40" s="1260"/>
      <c r="M40" s="1260"/>
      <c r="N40" s="1260"/>
      <c r="O40" s="1260"/>
      <c r="P40" s="1260"/>
      <c r="Q40" s="1260"/>
      <c r="R40" s="1260"/>
      <c r="S40" s="1260"/>
      <c r="T40" s="1260"/>
      <c r="U40" s="1261"/>
      <c r="V40" s="291"/>
      <c r="W40" s="292"/>
      <c r="X40" s="292"/>
      <c r="Y40" s="292"/>
      <c r="Z40" s="292"/>
      <c r="AA40" s="292"/>
      <c r="AB40" s="292"/>
      <c r="AC40" s="292"/>
      <c r="AD40" s="292"/>
      <c r="AE40" s="292"/>
      <c r="AF40" s="292"/>
      <c r="AG40" s="292"/>
      <c r="AH40" s="292"/>
      <c r="AI40" s="292"/>
      <c r="AJ40" s="292"/>
      <c r="AK40" s="138"/>
    </row>
    <row r="41" spans="1:37" ht="30" customHeight="1">
      <c r="A41" s="233"/>
      <c r="B41" s="235"/>
      <c r="C41" s="235"/>
      <c r="D41" s="235"/>
      <c r="E41" s="235"/>
      <c r="F41" s="235"/>
      <c r="G41" s="235"/>
      <c r="H41" s="235"/>
      <c r="I41" s="235"/>
      <c r="J41" s="235"/>
      <c r="K41" s="235"/>
      <c r="L41" s="235"/>
      <c r="M41" s="235"/>
      <c r="N41" s="235"/>
      <c r="O41" s="235"/>
      <c r="P41" s="235"/>
      <c r="Q41" s="235"/>
      <c r="R41" s="235"/>
      <c r="S41" s="235"/>
      <c r="T41" s="235"/>
      <c r="U41" s="235"/>
      <c r="V41" s="291"/>
      <c r="W41" s="292"/>
      <c r="X41" s="292"/>
      <c r="Y41" s="292"/>
      <c r="Z41" s="292"/>
      <c r="AA41" s="292"/>
      <c r="AB41" s="292"/>
      <c r="AC41" s="292"/>
      <c r="AD41" s="292"/>
      <c r="AE41" s="292"/>
      <c r="AF41" s="292"/>
      <c r="AG41" s="292"/>
      <c r="AH41" s="292"/>
      <c r="AI41" s="292"/>
      <c r="AJ41" s="292"/>
      <c r="AK41" s="138"/>
    </row>
    <row r="42" spans="1:37" ht="30" customHeight="1">
      <c r="A42" s="233"/>
      <c r="V42" s="291"/>
      <c r="W42" s="292"/>
      <c r="X42" s="292"/>
      <c r="Y42" s="292"/>
      <c r="Z42" s="292"/>
      <c r="AA42" s="292"/>
      <c r="AB42" s="292"/>
      <c r="AC42" s="292"/>
      <c r="AD42" s="292"/>
      <c r="AE42" s="292"/>
      <c r="AF42" s="292"/>
      <c r="AG42" s="292"/>
      <c r="AH42" s="292"/>
      <c r="AI42" s="292"/>
      <c r="AJ42" s="292"/>
      <c r="AK42" s="138"/>
    </row>
    <row r="43" spans="1:37" ht="30" customHeight="1">
      <c r="A43" s="233"/>
      <c r="B43" s="223" t="s">
        <v>121</v>
      </c>
      <c r="V43" s="291"/>
      <c r="W43" s="292"/>
      <c r="X43" s="292"/>
      <c r="Y43" s="292"/>
      <c r="Z43" s="292"/>
      <c r="AA43" s="292"/>
      <c r="AB43" s="292"/>
      <c r="AC43" s="292"/>
      <c r="AD43" s="292"/>
      <c r="AE43" s="292"/>
      <c r="AF43" s="292"/>
      <c r="AG43" s="292"/>
      <c r="AH43" s="292"/>
      <c r="AI43" s="292"/>
      <c r="AJ43" s="292"/>
      <c r="AK43" s="138"/>
    </row>
    <row r="44" spans="1:37" ht="25" customHeight="1">
      <c r="A44" s="233"/>
      <c r="B44" s="275"/>
      <c r="C44" s="304"/>
      <c r="D44" s="304"/>
      <c r="E44" s="304"/>
      <c r="F44" s="304"/>
      <c r="G44" s="304"/>
      <c r="H44" s="304"/>
      <c r="I44" s="304"/>
      <c r="J44" s="304"/>
      <c r="K44" s="304"/>
      <c r="L44" s="304"/>
      <c r="M44" s="304"/>
      <c r="N44" s="304"/>
      <c r="O44" s="304"/>
      <c r="P44" s="304"/>
      <c r="Q44" s="304"/>
      <c r="R44" s="304"/>
      <c r="S44" s="304"/>
      <c r="T44" s="304"/>
      <c r="U44" s="305"/>
      <c r="V44" s="291"/>
      <c r="W44" s="292" t="s">
        <v>469</v>
      </c>
      <c r="X44" s="292"/>
      <c r="Y44" s="292"/>
      <c r="Z44" s="292"/>
      <c r="AA44" s="292"/>
      <c r="AB44" s="292"/>
      <c r="AC44" s="292"/>
      <c r="AD44" s="292"/>
      <c r="AE44" s="292"/>
      <c r="AF44" s="292"/>
      <c r="AG44" s="292"/>
      <c r="AH44" s="292"/>
      <c r="AI44" s="292"/>
      <c r="AJ44" s="292"/>
      <c r="AK44" s="138"/>
    </row>
    <row r="45" spans="1:37" ht="25" customHeight="1">
      <c r="A45" s="233"/>
      <c r="B45" s="306"/>
      <c r="C45" s="307"/>
      <c r="D45" s="307"/>
      <c r="E45" s="307"/>
      <c r="F45" s="307"/>
      <c r="G45" s="307"/>
      <c r="H45" s="307"/>
      <c r="I45" s="307"/>
      <c r="J45" s="307"/>
      <c r="K45" s="307"/>
      <c r="L45" s="307"/>
      <c r="M45" s="307"/>
      <c r="N45" s="307"/>
      <c r="O45" s="307"/>
      <c r="P45" s="307"/>
      <c r="Q45" s="307"/>
      <c r="R45" s="307"/>
      <c r="S45" s="307"/>
      <c r="T45" s="307"/>
      <c r="U45" s="308"/>
      <c r="V45" s="291"/>
      <c r="W45" s="292"/>
      <c r="X45" s="292"/>
      <c r="Y45" s="292"/>
      <c r="Z45" s="292"/>
      <c r="AA45" s="292"/>
      <c r="AB45" s="292"/>
      <c r="AC45" s="292"/>
      <c r="AD45" s="292"/>
      <c r="AE45" s="292"/>
      <c r="AF45" s="292"/>
      <c r="AG45" s="292"/>
      <c r="AH45" s="292"/>
      <c r="AI45" s="292"/>
      <c r="AJ45" s="292"/>
      <c r="AK45" s="138"/>
    </row>
    <row r="46" spans="1:37" ht="25" customHeight="1">
      <c r="A46" s="233"/>
      <c r="B46" s="306"/>
      <c r="C46" s="307"/>
      <c r="D46" s="307"/>
      <c r="E46" s="307"/>
      <c r="F46" s="307"/>
      <c r="G46" s="307"/>
      <c r="H46" s="307"/>
      <c r="I46" s="307"/>
      <c r="J46" s="307"/>
      <c r="K46" s="307"/>
      <c r="L46" s="307"/>
      <c r="M46" s="307"/>
      <c r="N46" s="307"/>
      <c r="O46" s="307"/>
      <c r="P46" s="307"/>
      <c r="Q46" s="307"/>
      <c r="R46" s="307"/>
      <c r="S46" s="307"/>
      <c r="T46" s="307"/>
      <c r="U46" s="308"/>
      <c r="V46" s="291"/>
      <c r="W46" s="292"/>
      <c r="X46" s="292"/>
      <c r="Y46" s="292"/>
      <c r="Z46" s="292"/>
      <c r="AA46" s="292"/>
      <c r="AB46" s="292"/>
      <c r="AC46" s="292"/>
      <c r="AD46" s="292"/>
      <c r="AE46" s="292"/>
      <c r="AF46" s="292"/>
      <c r="AG46" s="292"/>
      <c r="AH46" s="292"/>
      <c r="AI46" s="292"/>
      <c r="AJ46" s="292"/>
      <c r="AK46" s="138"/>
    </row>
    <row r="47" spans="1:37" ht="25" customHeight="1">
      <c r="A47" s="233"/>
      <c r="B47" s="306"/>
      <c r="C47" s="307"/>
      <c r="D47" s="307"/>
      <c r="E47" s="307"/>
      <c r="F47" s="307"/>
      <c r="G47" s="307"/>
      <c r="H47" s="307"/>
      <c r="I47" s="307"/>
      <c r="J47" s="307"/>
      <c r="K47" s="307"/>
      <c r="L47" s="307"/>
      <c r="M47" s="307"/>
      <c r="N47" s="307"/>
      <c r="O47" s="307"/>
      <c r="P47" s="307"/>
      <c r="Q47" s="307"/>
      <c r="R47" s="307"/>
      <c r="S47" s="307"/>
      <c r="T47" s="307"/>
      <c r="U47" s="308"/>
      <c r="V47" s="291"/>
      <c r="W47" s="292"/>
      <c r="X47" s="292"/>
      <c r="Y47" s="292"/>
      <c r="Z47" s="292"/>
      <c r="AA47" s="292"/>
      <c r="AB47" s="292"/>
      <c r="AC47" s="292"/>
      <c r="AD47" s="292"/>
      <c r="AE47" s="292"/>
      <c r="AF47" s="292"/>
      <c r="AG47" s="292"/>
      <c r="AH47" s="292"/>
      <c r="AI47" s="292"/>
      <c r="AJ47" s="292"/>
      <c r="AK47" s="138"/>
    </row>
    <row r="48" spans="1:37" ht="25" customHeight="1">
      <c r="A48" s="233"/>
      <c r="B48" s="306"/>
      <c r="C48" s="307"/>
      <c r="D48" s="307"/>
      <c r="E48" s="307"/>
      <c r="F48" s="307"/>
      <c r="G48" s="307"/>
      <c r="H48" s="307"/>
      <c r="I48" s="307"/>
      <c r="J48" s="307"/>
      <c r="K48" s="307"/>
      <c r="L48" s="307"/>
      <c r="M48" s="307"/>
      <c r="N48" s="307"/>
      <c r="O48" s="307"/>
      <c r="P48" s="307"/>
      <c r="Q48" s="307"/>
      <c r="R48" s="307"/>
      <c r="S48" s="307"/>
      <c r="T48" s="307"/>
      <c r="U48" s="308"/>
      <c r="V48" s="291"/>
      <c r="W48" s="292"/>
      <c r="X48" s="292"/>
      <c r="Y48" s="292"/>
      <c r="Z48" s="292"/>
      <c r="AA48" s="292"/>
      <c r="AB48" s="292"/>
      <c r="AC48" s="292"/>
      <c r="AD48" s="292"/>
      <c r="AE48" s="292"/>
      <c r="AF48" s="292"/>
      <c r="AG48" s="292"/>
      <c r="AH48" s="292"/>
      <c r="AI48" s="292"/>
      <c r="AJ48" s="292"/>
      <c r="AK48" s="138"/>
    </row>
    <row r="49" spans="1:37" ht="25" customHeight="1">
      <c r="A49" s="233"/>
      <c r="B49" s="306"/>
      <c r="C49" s="307"/>
      <c r="D49" s="307"/>
      <c r="E49" s="307"/>
      <c r="F49" s="307"/>
      <c r="G49" s="307"/>
      <c r="H49" s="307"/>
      <c r="I49" s="307"/>
      <c r="J49" s="307"/>
      <c r="K49" s="307"/>
      <c r="L49" s="307"/>
      <c r="M49" s="307"/>
      <c r="N49" s="307"/>
      <c r="O49" s="307"/>
      <c r="P49" s="307"/>
      <c r="Q49" s="307"/>
      <c r="R49" s="307"/>
      <c r="S49" s="307"/>
      <c r="T49" s="307"/>
      <c r="U49" s="308"/>
      <c r="V49" s="291"/>
      <c r="W49" s="292"/>
      <c r="X49" s="292"/>
      <c r="Y49" s="292"/>
      <c r="Z49" s="292"/>
      <c r="AA49" s="292"/>
      <c r="AB49" s="292"/>
      <c r="AC49" s="292"/>
      <c r="AD49" s="292"/>
      <c r="AE49" s="292"/>
      <c r="AF49" s="292"/>
      <c r="AG49" s="292"/>
      <c r="AH49" s="292"/>
      <c r="AI49" s="292"/>
      <c r="AJ49" s="292"/>
      <c r="AK49" s="138"/>
    </row>
    <row r="50" spans="1:37" ht="25" customHeight="1">
      <c r="A50" s="233"/>
      <c r="B50" s="306"/>
      <c r="C50" s="307"/>
      <c r="D50" s="307"/>
      <c r="E50" s="307"/>
      <c r="F50" s="307"/>
      <c r="G50" s="307"/>
      <c r="H50" s="307"/>
      <c r="I50" s="307"/>
      <c r="J50" s="307"/>
      <c r="K50" s="307"/>
      <c r="L50" s="307"/>
      <c r="M50" s="307"/>
      <c r="N50" s="307"/>
      <c r="O50" s="307"/>
      <c r="P50" s="307"/>
      <c r="Q50" s="307"/>
      <c r="R50" s="307"/>
      <c r="S50" s="307"/>
      <c r="T50" s="307"/>
      <c r="U50" s="308"/>
      <c r="V50" s="291"/>
      <c r="W50" s="292"/>
      <c r="X50" s="292"/>
      <c r="Y50" s="292"/>
      <c r="Z50" s="292"/>
      <c r="AA50" s="292"/>
      <c r="AB50" s="292"/>
      <c r="AC50" s="292"/>
      <c r="AD50" s="292"/>
      <c r="AE50" s="292"/>
      <c r="AF50" s="292"/>
      <c r="AG50" s="292"/>
      <c r="AH50" s="292"/>
      <c r="AI50" s="292"/>
      <c r="AJ50" s="292"/>
      <c r="AK50" s="138"/>
    </row>
    <row r="51" spans="1:37" ht="25" customHeight="1">
      <c r="A51" s="233"/>
      <c r="B51" s="306"/>
      <c r="C51" s="307"/>
      <c r="D51" s="307"/>
      <c r="E51" s="307"/>
      <c r="F51" s="307"/>
      <c r="G51" s="307"/>
      <c r="H51" s="307"/>
      <c r="I51" s="307"/>
      <c r="J51" s="307"/>
      <c r="K51" s="307"/>
      <c r="L51" s="307"/>
      <c r="M51" s="307"/>
      <c r="N51" s="307"/>
      <c r="O51" s="307"/>
      <c r="P51" s="307"/>
      <c r="Q51" s="307"/>
      <c r="R51" s="307"/>
      <c r="S51" s="307"/>
      <c r="T51" s="307"/>
      <c r="U51" s="308"/>
      <c r="V51" s="291"/>
      <c r="W51" s="292"/>
      <c r="X51" s="292"/>
      <c r="Y51" s="292"/>
      <c r="Z51" s="292"/>
      <c r="AA51" s="292"/>
      <c r="AB51" s="292"/>
      <c r="AC51" s="292"/>
      <c r="AD51" s="292"/>
      <c r="AE51" s="292"/>
      <c r="AF51" s="292"/>
      <c r="AG51" s="292"/>
      <c r="AH51" s="292"/>
      <c r="AI51" s="292"/>
      <c r="AJ51" s="292"/>
      <c r="AK51" s="138"/>
    </row>
    <row r="52" spans="1:37" ht="25" customHeight="1">
      <c r="A52" s="233"/>
      <c r="B52" s="306"/>
      <c r="C52" s="307"/>
      <c r="D52" s="307"/>
      <c r="E52" s="307"/>
      <c r="F52" s="307"/>
      <c r="G52" s="307"/>
      <c r="H52" s="307"/>
      <c r="I52" s="307"/>
      <c r="J52" s="307"/>
      <c r="K52" s="307"/>
      <c r="L52" s="307"/>
      <c r="M52" s="307"/>
      <c r="N52" s="307"/>
      <c r="O52" s="307"/>
      <c r="P52" s="307"/>
      <c r="Q52" s="307"/>
      <c r="R52" s="307"/>
      <c r="S52" s="307"/>
      <c r="T52" s="307"/>
      <c r="U52" s="308"/>
      <c r="V52" s="291"/>
      <c r="W52" s="292"/>
      <c r="X52" s="292"/>
      <c r="Y52" s="292"/>
      <c r="Z52" s="292"/>
      <c r="AA52" s="292"/>
      <c r="AB52" s="292"/>
      <c r="AC52" s="292"/>
      <c r="AD52" s="292"/>
      <c r="AE52" s="292"/>
      <c r="AF52" s="292"/>
      <c r="AG52" s="292"/>
      <c r="AH52" s="292"/>
      <c r="AI52" s="292"/>
      <c r="AJ52" s="292"/>
      <c r="AK52" s="138"/>
    </row>
    <row r="53" spans="1:37" ht="25" customHeight="1">
      <c r="A53" s="233"/>
      <c r="B53" s="306"/>
      <c r="C53" s="307"/>
      <c r="D53" s="307"/>
      <c r="E53" s="307"/>
      <c r="F53" s="307"/>
      <c r="G53" s="307"/>
      <c r="H53" s="307"/>
      <c r="I53" s="307"/>
      <c r="J53" s="307"/>
      <c r="K53" s="307"/>
      <c r="L53" s="307"/>
      <c r="M53" s="307"/>
      <c r="N53" s="307"/>
      <c r="O53" s="307"/>
      <c r="P53" s="307"/>
      <c r="Q53" s="307"/>
      <c r="R53" s="307"/>
      <c r="S53" s="307"/>
      <c r="T53" s="307"/>
      <c r="U53" s="308"/>
      <c r="V53" s="291"/>
      <c r="W53" s="292"/>
      <c r="X53" s="292"/>
      <c r="Y53" s="292"/>
      <c r="Z53" s="292"/>
      <c r="AA53" s="292"/>
      <c r="AB53" s="292"/>
      <c r="AC53" s="292"/>
      <c r="AD53" s="292"/>
      <c r="AE53" s="292"/>
      <c r="AF53" s="292"/>
      <c r="AG53" s="292"/>
      <c r="AH53" s="292"/>
      <c r="AI53" s="292"/>
      <c r="AJ53" s="292"/>
      <c r="AK53" s="138"/>
    </row>
    <row r="54" spans="1:37" ht="25" customHeight="1">
      <c r="A54" s="233"/>
      <c r="B54" s="306"/>
      <c r="C54" s="307"/>
      <c r="D54" s="307"/>
      <c r="E54" s="307"/>
      <c r="F54" s="307"/>
      <c r="G54" s="307"/>
      <c r="H54" s="307"/>
      <c r="I54" s="307"/>
      <c r="J54" s="307"/>
      <c r="K54" s="307"/>
      <c r="L54" s="307"/>
      <c r="M54" s="307"/>
      <c r="N54" s="307"/>
      <c r="O54" s="307"/>
      <c r="P54" s="307"/>
      <c r="Q54" s="307"/>
      <c r="R54" s="307"/>
      <c r="S54" s="307"/>
      <c r="T54" s="307"/>
      <c r="U54" s="308"/>
      <c r="V54" s="291"/>
      <c r="W54" s="292"/>
      <c r="X54" s="292"/>
      <c r="Y54" s="292"/>
      <c r="Z54" s="292"/>
      <c r="AA54" s="292"/>
      <c r="AB54" s="292"/>
      <c r="AC54" s="292"/>
      <c r="AD54" s="292"/>
      <c r="AE54" s="292"/>
      <c r="AF54" s="292"/>
      <c r="AG54" s="292"/>
      <c r="AH54" s="292"/>
      <c r="AI54" s="292"/>
      <c r="AJ54" s="292"/>
      <c r="AK54" s="138"/>
    </row>
    <row r="55" spans="1:37" ht="25" customHeight="1">
      <c r="A55" s="233"/>
      <c r="B55" s="309"/>
      <c r="C55" s="310"/>
      <c r="D55" s="310"/>
      <c r="E55" s="310"/>
      <c r="F55" s="310"/>
      <c r="G55" s="310"/>
      <c r="H55" s="310"/>
      <c r="I55" s="310"/>
      <c r="J55" s="310"/>
      <c r="K55" s="310"/>
      <c r="L55" s="310"/>
      <c r="M55" s="310"/>
      <c r="N55" s="310"/>
      <c r="O55" s="310"/>
      <c r="P55" s="310"/>
      <c r="Q55" s="310"/>
      <c r="R55" s="310"/>
      <c r="S55" s="310"/>
      <c r="T55" s="310"/>
      <c r="U55" s="311"/>
      <c r="V55" s="291"/>
      <c r="W55" s="292"/>
      <c r="X55" s="292"/>
      <c r="Y55" s="292"/>
      <c r="Z55" s="292"/>
      <c r="AA55" s="292"/>
      <c r="AB55" s="292"/>
      <c r="AC55" s="292"/>
      <c r="AD55" s="292"/>
      <c r="AE55" s="292"/>
      <c r="AF55" s="292"/>
      <c r="AG55" s="292"/>
      <c r="AH55" s="292"/>
      <c r="AI55" s="292"/>
      <c r="AJ55" s="292"/>
      <c r="AK55" s="138"/>
    </row>
    <row r="56" spans="1:37" ht="30" customHeight="1">
      <c r="A56" s="233"/>
      <c r="B56" s="248"/>
      <c r="C56" s="248"/>
      <c r="D56" s="248"/>
      <c r="E56" s="248"/>
      <c r="F56" s="248"/>
      <c r="G56" s="248"/>
      <c r="H56" s="248"/>
      <c r="I56" s="248"/>
      <c r="J56" s="248"/>
      <c r="K56" s="248"/>
      <c r="L56" s="248"/>
      <c r="M56" s="248"/>
      <c r="N56" s="248"/>
      <c r="O56" s="248"/>
      <c r="P56" s="248"/>
      <c r="Q56" s="248"/>
      <c r="R56" s="248"/>
      <c r="S56" s="248"/>
      <c r="T56" s="248"/>
      <c r="U56" s="248"/>
      <c r="V56" s="291"/>
      <c r="W56" s="292"/>
      <c r="X56" s="292"/>
      <c r="Y56" s="292"/>
      <c r="Z56" s="292"/>
      <c r="AA56" s="292"/>
      <c r="AB56" s="292"/>
      <c r="AC56" s="292"/>
      <c r="AD56" s="292"/>
      <c r="AE56" s="292"/>
      <c r="AF56" s="292"/>
      <c r="AG56" s="292"/>
      <c r="AH56" s="292"/>
      <c r="AI56" s="292"/>
      <c r="AJ56" s="292"/>
      <c r="AK56" s="138"/>
    </row>
    <row r="57" spans="1:37" ht="30" customHeight="1">
      <c r="A57" s="233"/>
      <c r="B57" s="223" t="s">
        <v>147</v>
      </c>
      <c r="G57" s="1239" t="str">
        <f>①報告書!H20</f>
        <v/>
      </c>
      <c r="H57" s="1239"/>
      <c r="I57" s="1239"/>
      <c r="J57" s="1239"/>
      <c r="K57" s="1239"/>
      <c r="L57" s="1239"/>
      <c r="M57" s="1239"/>
      <c r="N57" s="1239"/>
      <c r="O57" s="1239"/>
      <c r="P57" s="1239"/>
      <c r="Q57" s="1239"/>
      <c r="R57" s="1239"/>
      <c r="S57" s="1239"/>
      <c r="T57" s="1239"/>
      <c r="U57" s="1239"/>
      <c r="V57" s="291"/>
      <c r="W57" s="292"/>
      <c r="X57" s="292"/>
      <c r="Y57" s="292"/>
      <c r="Z57" s="292"/>
      <c r="AA57" s="292"/>
      <c r="AB57" s="292"/>
      <c r="AC57" s="292"/>
      <c r="AD57" s="292"/>
      <c r="AE57" s="292"/>
      <c r="AF57" s="292"/>
      <c r="AG57" s="292"/>
      <c r="AH57" s="292"/>
      <c r="AI57" s="292"/>
      <c r="AJ57" s="292"/>
      <c r="AK57" s="138"/>
    </row>
    <row r="58" spans="1:37" ht="22.5" customHeight="1">
      <c r="A58" s="233"/>
      <c r="V58" s="291"/>
      <c r="W58" s="292"/>
      <c r="X58" s="292"/>
      <c r="Y58" s="292"/>
      <c r="Z58" s="292"/>
      <c r="AA58" s="292"/>
      <c r="AB58" s="292"/>
      <c r="AC58" s="292"/>
      <c r="AD58" s="292"/>
      <c r="AE58" s="292"/>
      <c r="AF58" s="292"/>
      <c r="AG58" s="292"/>
      <c r="AH58" s="292"/>
      <c r="AI58" s="292"/>
      <c r="AJ58" s="292"/>
      <c r="AK58" s="138"/>
    </row>
    <row r="59" spans="1:37" ht="25" customHeight="1">
      <c r="A59" s="233"/>
      <c r="B59" s="223" t="s">
        <v>122</v>
      </c>
      <c r="V59" s="291"/>
      <c r="W59" s="292"/>
      <c r="X59" s="292"/>
      <c r="Y59" s="292"/>
      <c r="Z59" s="292"/>
      <c r="AA59" s="292"/>
      <c r="AB59" s="292"/>
      <c r="AC59" s="292"/>
      <c r="AD59" s="292"/>
      <c r="AE59" s="292"/>
      <c r="AF59" s="292"/>
      <c r="AG59" s="292"/>
      <c r="AH59" s="292"/>
      <c r="AI59" s="292"/>
      <c r="AJ59" s="292"/>
      <c r="AK59" s="138"/>
    </row>
    <row r="60" spans="1:37" ht="25" customHeight="1">
      <c r="A60" s="233"/>
      <c r="B60" s="1238" t="s">
        <v>127</v>
      </c>
      <c r="C60" s="1238"/>
      <c r="D60" s="249">
        <v>1</v>
      </c>
      <c r="E60" s="1238" t="s">
        <v>286</v>
      </c>
      <c r="F60" s="1238"/>
      <c r="G60" s="1238"/>
      <c r="H60" s="277">
        <f>基本入力!M82</f>
        <v>8</v>
      </c>
      <c r="I60" s="223" t="s">
        <v>76</v>
      </c>
      <c r="V60" s="294"/>
      <c r="W60" s="296"/>
      <c r="X60" s="487"/>
      <c r="Y60" s="296"/>
      <c r="Z60" s="292"/>
      <c r="AA60" s="292"/>
      <c r="AB60" s="292"/>
      <c r="AC60" s="292"/>
      <c r="AD60" s="292"/>
      <c r="AE60" s="292"/>
      <c r="AF60" s="292"/>
      <c r="AG60" s="292"/>
      <c r="AH60" s="292"/>
      <c r="AI60" s="292"/>
      <c r="AJ60" s="292"/>
      <c r="AK60" s="138"/>
    </row>
    <row r="61" spans="1:37" ht="20.149999999999999" customHeight="1">
      <c r="A61" s="233"/>
      <c r="B61" s="1262" t="s">
        <v>74</v>
      </c>
      <c r="C61" s="1262"/>
      <c r="D61" s="1262"/>
      <c r="E61" s="1262"/>
      <c r="F61" s="1262"/>
      <c r="G61" s="1262"/>
      <c r="H61" s="1262"/>
      <c r="I61" s="1262"/>
      <c r="J61" s="1262"/>
      <c r="K61" s="1262"/>
      <c r="L61" s="1262"/>
      <c r="M61" s="1262"/>
      <c r="N61" s="1262"/>
      <c r="O61" s="1262"/>
      <c r="P61" s="1263" t="str">
        <f>IF(①算定表!N68="","",①算定表!N68)</f>
        <v/>
      </c>
      <c r="Q61" s="1264"/>
      <c r="R61" s="1264"/>
      <c r="S61" s="1265"/>
      <c r="T61" s="1252" t="s">
        <v>142</v>
      </c>
      <c r="U61" s="1242"/>
      <c r="V61" s="295"/>
      <c r="W61" s="296"/>
      <c r="X61" s="292"/>
      <c r="Y61" s="296"/>
      <c r="Z61" s="292"/>
      <c r="AA61" s="292"/>
      <c r="AB61" s="292"/>
      <c r="AC61" s="292"/>
      <c r="AD61" s="292"/>
      <c r="AE61" s="292"/>
      <c r="AF61" s="292"/>
      <c r="AG61" s="292"/>
      <c r="AH61" s="292"/>
      <c r="AI61" s="292"/>
      <c r="AJ61" s="292"/>
      <c r="AK61" s="138"/>
    </row>
    <row r="62" spans="1:37" ht="20.149999999999999" customHeight="1">
      <c r="A62" s="233"/>
      <c r="B62" s="1271" t="s">
        <v>128</v>
      </c>
      <c r="C62" s="1272"/>
      <c r="D62" s="1237" t="s">
        <v>348</v>
      </c>
      <c r="E62" s="1237"/>
      <c r="F62" s="1237"/>
      <c r="G62" s="1237"/>
      <c r="H62" s="1237"/>
      <c r="I62" s="1237"/>
      <c r="J62" s="1237"/>
      <c r="K62" s="1237"/>
      <c r="L62" s="1237"/>
      <c r="M62" s="1237"/>
      <c r="N62" s="1237"/>
      <c r="O62" s="1237"/>
      <c r="P62" s="1032"/>
      <c r="Q62" s="1032"/>
      <c r="R62" s="1032"/>
      <c r="S62" s="1033"/>
      <c r="T62" s="1252" t="s">
        <v>142</v>
      </c>
      <c r="U62" s="1242"/>
      <c r="V62" s="294"/>
      <c r="W62" s="296"/>
      <c r="X62" s="292"/>
      <c r="Y62" s="296"/>
      <c r="Z62" s="292"/>
      <c r="AA62" s="292"/>
      <c r="AB62" s="292"/>
      <c r="AC62" s="292"/>
      <c r="AD62" s="292"/>
      <c r="AE62" s="292"/>
      <c r="AF62" s="292"/>
      <c r="AG62" s="292"/>
      <c r="AH62" s="292"/>
      <c r="AI62" s="292"/>
      <c r="AJ62" s="292"/>
      <c r="AK62" s="138"/>
    </row>
    <row r="63" spans="1:37" ht="20.149999999999999" customHeight="1">
      <c r="A63" s="233"/>
      <c r="B63" s="1273"/>
      <c r="C63" s="1274"/>
      <c r="D63" s="1237" t="s">
        <v>349</v>
      </c>
      <c r="E63" s="1237"/>
      <c r="F63" s="1237"/>
      <c r="G63" s="1237"/>
      <c r="H63" s="1237"/>
      <c r="I63" s="1237"/>
      <c r="J63" s="1237"/>
      <c r="K63" s="1237"/>
      <c r="L63" s="1237"/>
      <c r="M63" s="1237"/>
      <c r="N63" s="1237"/>
      <c r="O63" s="1237"/>
      <c r="P63" s="1032"/>
      <c r="Q63" s="1032"/>
      <c r="R63" s="1032"/>
      <c r="S63" s="1033"/>
      <c r="T63" s="1252" t="s">
        <v>142</v>
      </c>
      <c r="U63" s="1242"/>
      <c r="V63" s="294"/>
      <c r="W63" s="482"/>
      <c r="X63" s="426"/>
      <c r="Y63" s="426"/>
      <c r="Z63" s="426"/>
      <c r="AA63" s="426"/>
      <c r="AB63" s="426"/>
      <c r="AC63" s="426"/>
      <c r="AD63" s="426"/>
      <c r="AE63" s="426"/>
      <c r="AF63" s="426"/>
      <c r="AG63" s="426"/>
      <c r="AH63" s="426"/>
      <c r="AI63" s="426"/>
      <c r="AJ63" s="426"/>
      <c r="AK63" s="426"/>
    </row>
    <row r="64" spans="1:37" ht="20.149999999999999" customHeight="1">
      <c r="A64" s="233"/>
      <c r="B64" s="1273"/>
      <c r="C64" s="1274"/>
      <c r="D64" s="1237" t="s">
        <v>350</v>
      </c>
      <c r="E64" s="1237"/>
      <c r="F64" s="1237"/>
      <c r="G64" s="1237"/>
      <c r="H64" s="1237"/>
      <c r="I64" s="1237"/>
      <c r="J64" s="1237"/>
      <c r="K64" s="1237"/>
      <c r="L64" s="1237"/>
      <c r="M64" s="1237"/>
      <c r="N64" s="1237"/>
      <c r="O64" s="1237"/>
      <c r="P64" s="1032"/>
      <c r="Q64" s="1032"/>
      <c r="R64" s="1032"/>
      <c r="S64" s="1033"/>
      <c r="T64" s="1252" t="s">
        <v>142</v>
      </c>
      <c r="U64" s="1242"/>
      <c r="V64" s="294"/>
      <c r="W64" s="426"/>
      <c r="X64" s="426"/>
      <c r="Y64" s="426"/>
      <c r="Z64" s="426"/>
      <c r="AA64" s="426"/>
      <c r="AB64" s="426"/>
      <c r="AC64" s="426"/>
      <c r="AD64" s="426"/>
      <c r="AE64" s="426"/>
      <c r="AF64" s="426"/>
      <c r="AG64" s="426"/>
      <c r="AH64" s="426"/>
      <c r="AI64" s="426"/>
      <c r="AJ64" s="426"/>
      <c r="AK64" s="426"/>
    </row>
    <row r="65" spans="1:37" ht="20.149999999999999" customHeight="1">
      <c r="A65" s="233"/>
      <c r="B65" s="1273"/>
      <c r="C65" s="1274"/>
      <c r="D65" s="1237" t="s">
        <v>351</v>
      </c>
      <c r="E65" s="1237"/>
      <c r="F65" s="1237"/>
      <c r="G65" s="1237"/>
      <c r="H65" s="1237"/>
      <c r="I65" s="1237"/>
      <c r="J65" s="1237"/>
      <c r="K65" s="1237"/>
      <c r="L65" s="1237"/>
      <c r="M65" s="1237"/>
      <c r="N65" s="1237"/>
      <c r="O65" s="1237"/>
      <c r="P65" s="1032"/>
      <c r="Q65" s="1032"/>
      <c r="R65" s="1032"/>
      <c r="S65" s="1033"/>
      <c r="T65" s="1252" t="s">
        <v>142</v>
      </c>
      <c r="U65" s="1242"/>
      <c r="V65" s="294"/>
      <c r="W65" s="1031" t="s">
        <v>466</v>
      </c>
      <c r="X65" s="1031"/>
      <c r="Y65" s="1031"/>
      <c r="Z65" s="1031"/>
      <c r="AA65" s="1031"/>
      <c r="AB65" s="1031"/>
      <c r="AC65" s="1031"/>
      <c r="AD65" s="1031"/>
      <c r="AE65" s="1031"/>
      <c r="AF65" s="1031"/>
      <c r="AG65" s="1031"/>
      <c r="AH65" s="1031"/>
      <c r="AI65" s="1031"/>
      <c r="AJ65" s="1031"/>
      <c r="AK65" s="1031"/>
    </row>
    <row r="66" spans="1:37" ht="20.149999999999999" customHeight="1">
      <c r="A66" s="233"/>
      <c r="B66" s="1273"/>
      <c r="C66" s="1274"/>
      <c r="D66" s="1237" t="s">
        <v>352</v>
      </c>
      <c r="E66" s="1237"/>
      <c r="F66" s="1237"/>
      <c r="G66" s="1237"/>
      <c r="H66" s="1237"/>
      <c r="I66" s="1237"/>
      <c r="J66" s="1237"/>
      <c r="K66" s="1237"/>
      <c r="L66" s="1237"/>
      <c r="M66" s="1237"/>
      <c r="N66" s="1237"/>
      <c r="O66" s="1237"/>
      <c r="P66" s="1032"/>
      <c r="Q66" s="1032"/>
      <c r="R66" s="1032"/>
      <c r="S66" s="1033"/>
      <c r="T66" s="1252" t="s">
        <v>142</v>
      </c>
      <c r="U66" s="1242"/>
      <c r="V66" s="294"/>
      <c r="W66" s="293" t="s">
        <v>484</v>
      </c>
      <c r="X66" s="297"/>
      <c r="Y66" s="297"/>
      <c r="Z66" s="297"/>
      <c r="AA66" s="297"/>
      <c r="AB66" s="297"/>
      <c r="AC66" s="297"/>
      <c r="AD66" s="297"/>
      <c r="AE66" s="297"/>
      <c r="AF66" s="297"/>
      <c r="AG66" s="297"/>
      <c r="AH66" s="297"/>
      <c r="AI66" s="292"/>
      <c r="AJ66" s="292"/>
      <c r="AK66" s="138"/>
    </row>
    <row r="67" spans="1:37" ht="20.149999999999999" customHeight="1">
      <c r="A67" s="233"/>
      <c r="B67" s="1273"/>
      <c r="C67" s="1274"/>
      <c r="D67" s="1237" t="s">
        <v>353</v>
      </c>
      <c r="E67" s="1237"/>
      <c r="F67" s="1237"/>
      <c r="G67" s="1237"/>
      <c r="H67" s="1237"/>
      <c r="I67" s="1237"/>
      <c r="J67" s="1237"/>
      <c r="K67" s="1237"/>
      <c r="L67" s="1237"/>
      <c r="M67" s="1237"/>
      <c r="N67" s="1237"/>
      <c r="O67" s="1237"/>
      <c r="P67" s="1032"/>
      <c r="Q67" s="1032"/>
      <c r="R67" s="1032"/>
      <c r="S67" s="1033"/>
      <c r="T67" s="1252" t="s">
        <v>142</v>
      </c>
      <c r="U67" s="1242"/>
      <c r="V67" s="294"/>
      <c r="W67" s="296"/>
      <c r="X67" s="487"/>
      <c r="Y67" s="296"/>
      <c r="Z67" s="292"/>
      <c r="AA67" s="292"/>
      <c r="AB67" s="292"/>
      <c r="AC67" s="292"/>
      <c r="AD67" s="292"/>
      <c r="AE67" s="292"/>
      <c r="AF67" s="292"/>
      <c r="AG67" s="292"/>
      <c r="AH67" s="292"/>
      <c r="AI67" s="292"/>
      <c r="AJ67" s="292"/>
      <c r="AK67" s="138"/>
    </row>
    <row r="68" spans="1:37" ht="20.149999999999999" customHeight="1">
      <c r="A68" s="233"/>
      <c r="B68" s="1273"/>
      <c r="C68" s="1274"/>
      <c r="D68" s="1237" t="s">
        <v>354</v>
      </c>
      <c r="E68" s="1237"/>
      <c r="F68" s="1237"/>
      <c r="G68" s="1237"/>
      <c r="H68" s="1237"/>
      <c r="I68" s="1237"/>
      <c r="J68" s="1237"/>
      <c r="K68" s="1237"/>
      <c r="L68" s="1237"/>
      <c r="M68" s="1237"/>
      <c r="N68" s="1237"/>
      <c r="O68" s="1237"/>
      <c r="P68" s="1032"/>
      <c r="Q68" s="1032"/>
      <c r="R68" s="1032"/>
      <c r="S68" s="1033"/>
      <c r="T68" s="1252" t="s">
        <v>142</v>
      </c>
      <c r="U68" s="1242"/>
      <c r="V68" s="294"/>
      <c r="W68" s="296"/>
      <c r="X68" s="487"/>
      <c r="Y68" s="296"/>
      <c r="Z68" s="292"/>
      <c r="AA68" s="292"/>
      <c r="AB68" s="292"/>
      <c r="AC68" s="292"/>
      <c r="AD68" s="292"/>
      <c r="AE68" s="292"/>
      <c r="AF68" s="292"/>
      <c r="AG68" s="292"/>
      <c r="AH68" s="292"/>
      <c r="AI68" s="292"/>
      <c r="AJ68" s="292"/>
      <c r="AK68" s="138"/>
    </row>
    <row r="69" spans="1:37" ht="20.149999999999999" customHeight="1">
      <c r="A69" s="233"/>
      <c r="B69" s="1242" t="s">
        <v>424</v>
      </c>
      <c r="C69" s="1242"/>
      <c r="D69" s="1242"/>
      <c r="E69" s="1242"/>
      <c r="F69" s="1242"/>
      <c r="G69" s="1242"/>
      <c r="H69" s="1242"/>
      <c r="I69" s="1242"/>
      <c r="J69" s="1242"/>
      <c r="K69" s="1242"/>
      <c r="L69" s="1242"/>
      <c r="M69" s="1242"/>
      <c r="N69" s="1242"/>
      <c r="O69" s="1242"/>
      <c r="P69" s="1235" t="str">
        <f>IF(P61="","",SUM(P61:S68))</f>
        <v/>
      </c>
      <c r="Q69" s="1235"/>
      <c r="R69" s="1235"/>
      <c r="S69" s="1236"/>
      <c r="T69" s="1252" t="s">
        <v>142</v>
      </c>
      <c r="U69" s="1242"/>
      <c r="V69" s="295"/>
      <c r="W69" s="296"/>
      <c r="X69" s="487"/>
      <c r="Y69" s="296"/>
      <c r="Z69" s="292"/>
      <c r="AA69" s="292"/>
      <c r="AB69" s="292"/>
      <c r="AC69" s="292"/>
      <c r="AD69" s="292"/>
      <c r="AE69" s="292"/>
      <c r="AF69" s="292"/>
      <c r="AG69" s="292"/>
      <c r="AH69" s="292"/>
      <c r="AI69" s="292"/>
      <c r="AJ69" s="292"/>
      <c r="AK69" s="138"/>
    </row>
    <row r="70" spans="1:37" ht="15" customHeight="1">
      <c r="A70" s="233"/>
      <c r="B70" s="250"/>
      <c r="C70" s="250"/>
      <c r="D70" s="250"/>
      <c r="E70" s="250"/>
      <c r="F70" s="250"/>
      <c r="G70" s="250"/>
      <c r="H70" s="250"/>
      <c r="I70" s="250"/>
      <c r="J70" s="250"/>
      <c r="K70" s="250"/>
      <c r="L70" s="250"/>
      <c r="M70" s="250"/>
      <c r="N70" s="250"/>
      <c r="O70" s="250"/>
      <c r="P70" s="250"/>
      <c r="Q70" s="250"/>
      <c r="R70" s="250"/>
      <c r="S70" s="250"/>
      <c r="T70" s="250"/>
      <c r="U70" s="250"/>
      <c r="V70" s="294"/>
      <c r="W70" s="296"/>
      <c r="X70" s="487"/>
      <c r="Y70" s="296"/>
      <c r="Z70" s="292"/>
      <c r="AA70" s="292"/>
      <c r="AB70" s="292"/>
      <c r="AC70" s="292"/>
      <c r="AD70" s="292"/>
      <c r="AE70" s="292"/>
      <c r="AF70" s="292"/>
      <c r="AG70" s="292"/>
      <c r="AH70" s="292"/>
      <c r="AI70" s="292"/>
      <c r="AJ70" s="292"/>
      <c r="AK70" s="138"/>
    </row>
    <row r="71" spans="1:37" ht="25" customHeight="1">
      <c r="A71" s="233"/>
      <c r="B71" s="223" t="s">
        <v>126</v>
      </c>
      <c r="V71" s="294"/>
      <c r="W71" s="296"/>
      <c r="X71" s="487"/>
      <c r="Y71" s="296"/>
      <c r="Z71" s="292"/>
      <c r="AA71" s="292"/>
      <c r="AB71" s="292"/>
      <c r="AC71" s="292"/>
      <c r="AD71" s="292"/>
      <c r="AE71" s="292"/>
      <c r="AF71" s="292"/>
      <c r="AG71" s="292"/>
      <c r="AH71" s="292"/>
      <c r="AI71" s="292"/>
      <c r="AJ71" s="292"/>
      <c r="AK71" s="138"/>
    </row>
    <row r="72" spans="1:37" ht="25" customHeight="1">
      <c r="A72" s="233"/>
      <c r="B72" s="223" t="s">
        <v>131</v>
      </c>
      <c r="C72" s="86"/>
      <c r="V72" s="291"/>
      <c r="W72" s="292"/>
      <c r="X72" s="292"/>
      <c r="Y72" s="292"/>
      <c r="Z72" s="292"/>
      <c r="AA72" s="292"/>
      <c r="AB72" s="292"/>
      <c r="AC72" s="292"/>
      <c r="AD72" s="292"/>
      <c r="AE72" s="292"/>
      <c r="AF72" s="292"/>
      <c r="AG72" s="292"/>
      <c r="AH72" s="292"/>
      <c r="AI72" s="292"/>
      <c r="AJ72" s="292"/>
      <c r="AK72" s="138"/>
    </row>
    <row r="73" spans="1:37" ht="25" customHeight="1">
      <c r="A73" s="233"/>
      <c r="B73" s="1266" t="s">
        <v>26</v>
      </c>
      <c r="C73" s="1279"/>
      <c r="D73" s="1279"/>
      <c r="E73" s="1279"/>
      <c r="F73" s="1279"/>
      <c r="G73" s="1279"/>
      <c r="H73" s="1279"/>
      <c r="I73" s="1252"/>
      <c r="J73" s="1266" t="str">
        <f>IF(計画書!J73="","",計画書!J73)</f>
        <v/>
      </c>
      <c r="K73" s="1279"/>
      <c r="L73" s="1279"/>
      <c r="M73" s="1279"/>
      <c r="N73" s="1279"/>
      <c r="O73" s="1252"/>
      <c r="V73" s="298"/>
      <c r="W73" s="296"/>
      <c r="X73" s="292"/>
      <c r="Y73" s="292"/>
      <c r="Z73" s="292"/>
      <c r="AA73" s="292"/>
      <c r="AB73" s="292"/>
      <c r="AC73" s="292"/>
      <c r="AD73" s="292"/>
      <c r="AE73" s="292"/>
      <c r="AF73" s="292"/>
      <c r="AG73" s="292"/>
      <c r="AH73" s="292"/>
      <c r="AI73" s="292"/>
      <c r="AJ73" s="292"/>
      <c r="AK73" s="138"/>
    </row>
    <row r="74" spans="1:37" ht="24" customHeight="1">
      <c r="A74" s="233"/>
      <c r="B74" s="1240" t="s">
        <v>490</v>
      </c>
      <c r="C74" s="1240"/>
      <c r="D74" s="1240"/>
      <c r="E74" s="1240"/>
      <c r="F74" s="1240"/>
      <c r="V74" s="292"/>
      <c r="W74" s="292"/>
      <c r="X74" s="292"/>
      <c r="Y74" s="292"/>
      <c r="Z74" s="292"/>
      <c r="AA74" s="292"/>
      <c r="AB74" s="292"/>
      <c r="AC74" s="292"/>
      <c r="AD74" s="292"/>
      <c r="AE74" s="292"/>
      <c r="AF74" s="292"/>
      <c r="AG74" s="292"/>
      <c r="AH74" s="292"/>
      <c r="AI74" s="292"/>
      <c r="AJ74" s="292"/>
      <c r="AK74" s="138"/>
    </row>
    <row r="75" spans="1:37" ht="15" customHeight="1">
      <c r="A75" s="233"/>
      <c r="B75" s="1328" t="s">
        <v>25</v>
      </c>
      <c r="C75" s="1019"/>
      <c r="D75" s="1019"/>
      <c r="E75" s="1019"/>
      <c r="F75" s="1020"/>
      <c r="G75" s="1319" t="s">
        <v>81</v>
      </c>
      <c r="H75" s="1320"/>
      <c r="I75" s="1320"/>
      <c r="J75" s="1330" t="s">
        <v>84</v>
      </c>
      <c r="K75" s="1331"/>
      <c r="L75" s="1332"/>
      <c r="M75" s="1320" t="s">
        <v>82</v>
      </c>
      <c r="N75" s="1320"/>
      <c r="O75" s="1320"/>
      <c r="P75" s="1320"/>
      <c r="Q75" s="1320"/>
      <c r="R75" s="1320"/>
      <c r="S75" s="1320"/>
      <c r="T75" s="1320"/>
      <c r="U75" s="1321"/>
      <c r="V75" s="1039"/>
      <c r="W75" s="426"/>
      <c r="X75" s="426"/>
      <c r="Y75" s="426"/>
      <c r="Z75" s="426"/>
      <c r="AA75" s="426"/>
      <c r="AB75" s="426"/>
      <c r="AC75" s="426"/>
      <c r="AD75" s="426"/>
      <c r="AE75" s="426"/>
      <c r="AF75" s="426"/>
      <c r="AG75" s="426"/>
      <c r="AH75" s="426"/>
      <c r="AI75" s="426"/>
      <c r="AJ75" s="426"/>
      <c r="AK75" s="138"/>
    </row>
    <row r="76" spans="1:37" ht="15" customHeight="1">
      <c r="A76" s="233"/>
      <c r="B76" s="1329"/>
      <c r="C76" s="1021"/>
      <c r="D76" s="1021"/>
      <c r="E76" s="1021"/>
      <c r="F76" s="1022"/>
      <c r="G76" s="251" t="s">
        <v>284</v>
      </c>
      <c r="H76" s="252">
        <f>基本入力!F75</f>
        <v>7</v>
      </c>
      <c r="I76" s="253" t="s">
        <v>83</v>
      </c>
      <c r="J76" s="254" t="s">
        <v>284</v>
      </c>
      <c r="K76" s="255">
        <f>基本入力!M86</f>
        <v>10</v>
      </c>
      <c r="L76" s="256" t="s">
        <v>83</v>
      </c>
      <c r="M76" s="254" t="s">
        <v>284</v>
      </c>
      <c r="N76" s="255">
        <f>基本入力!M82</f>
        <v>8</v>
      </c>
      <c r="O76" s="257" t="s">
        <v>83</v>
      </c>
      <c r="P76" s="254" t="s">
        <v>284</v>
      </c>
      <c r="Q76" s="255">
        <f>基本入力!M84</f>
        <v>9</v>
      </c>
      <c r="R76" s="256" t="s">
        <v>83</v>
      </c>
      <c r="S76" s="258" t="s">
        <v>284</v>
      </c>
      <c r="T76" s="259">
        <f>基本入力!M86</f>
        <v>10</v>
      </c>
      <c r="U76" s="260" t="s">
        <v>83</v>
      </c>
      <c r="V76" s="1039"/>
      <c r="W76" s="426"/>
      <c r="X76" s="426"/>
      <c r="Y76" s="426"/>
      <c r="Z76" s="426"/>
      <c r="AA76" s="426"/>
      <c r="AB76" s="426"/>
      <c r="AC76" s="426"/>
      <c r="AD76" s="426"/>
      <c r="AE76" s="426"/>
      <c r="AF76" s="426"/>
      <c r="AG76" s="426"/>
      <c r="AH76" s="426"/>
      <c r="AI76" s="426"/>
      <c r="AJ76" s="426"/>
      <c r="AK76" s="138"/>
    </row>
    <row r="77" spans="1:37" ht="28" customHeight="1">
      <c r="A77" s="233"/>
      <c r="B77" s="1333" t="s">
        <v>498</v>
      </c>
      <c r="C77" s="1334"/>
      <c r="D77" s="1334"/>
      <c r="E77" s="1334"/>
      <c r="F77" s="1335"/>
      <c r="G77" s="1077" t="str">
        <f>IF(計画書!G77="","",計画書!G77)</f>
        <v/>
      </c>
      <c r="H77" s="1079"/>
      <c r="I77" s="261" t="s">
        <v>144</v>
      </c>
      <c r="J77" s="1338" t="str">
        <f>IF(計画書!L77="","",計画書!L77)</f>
        <v/>
      </c>
      <c r="K77" s="1339"/>
      <c r="L77" s="261" t="s">
        <v>144</v>
      </c>
      <c r="M77" s="1326" t="str">
        <f>IF(OR(J73="総排出量",J73="総排出量及び原単位排出量"),P69,"")</f>
        <v/>
      </c>
      <c r="N77" s="1327"/>
      <c r="O77" s="262" t="s">
        <v>144</v>
      </c>
      <c r="P77" s="1426"/>
      <c r="Q77" s="1427"/>
      <c r="R77" s="261" t="s">
        <v>144</v>
      </c>
      <c r="S77" s="1336"/>
      <c r="T77" s="1337"/>
      <c r="U77" s="261" t="s">
        <v>144</v>
      </c>
      <c r="V77" s="1039"/>
      <c r="W77" s="292"/>
      <c r="X77" s="426"/>
      <c r="Y77" s="426"/>
      <c r="Z77" s="426"/>
      <c r="AA77" s="426"/>
      <c r="AB77" s="426"/>
      <c r="AC77" s="426"/>
      <c r="AD77" s="426"/>
      <c r="AE77" s="426"/>
      <c r="AF77" s="426"/>
      <c r="AG77" s="426"/>
      <c r="AH77" s="426"/>
      <c r="AI77" s="426"/>
      <c r="AJ77" s="426"/>
      <c r="AK77" s="138"/>
    </row>
    <row r="78" spans="1:37" ht="20.149999999999999" customHeight="1">
      <c r="A78" s="233"/>
      <c r="B78" s="1345" t="s">
        <v>247</v>
      </c>
      <c r="C78" s="1346"/>
      <c r="D78" s="1346"/>
      <c r="E78" s="1346"/>
      <c r="F78" s="1347"/>
      <c r="G78" s="1352"/>
      <c r="H78" s="1353"/>
      <c r="I78" s="1354"/>
      <c r="J78" s="1343" t="str">
        <f>IF(OR(計画書!Q77="",J73="原単位排出量"),"",計画書!Q77)</f>
        <v/>
      </c>
      <c r="K78" s="1344"/>
      <c r="L78" s="263" t="s">
        <v>85</v>
      </c>
      <c r="M78" s="1350" t="str">
        <f>IF(OR(G77="",M77=""),"",(G77-M77)/G77*100)</f>
        <v/>
      </c>
      <c r="N78" s="1351"/>
      <c r="O78" s="263" t="s">
        <v>85</v>
      </c>
      <c r="P78" s="1313"/>
      <c r="Q78" s="1314"/>
      <c r="R78" s="264" t="s">
        <v>85</v>
      </c>
      <c r="S78" s="1243"/>
      <c r="T78" s="1244"/>
      <c r="U78" s="264" t="s">
        <v>85</v>
      </c>
      <c r="V78" s="1039"/>
      <c r="W78" s="426"/>
      <c r="X78" s="426"/>
      <c r="Y78" s="426"/>
      <c r="Z78" s="426"/>
      <c r="AA78" s="426"/>
      <c r="AB78" s="426"/>
      <c r="AC78" s="426"/>
      <c r="AD78" s="426"/>
      <c r="AE78" s="426"/>
      <c r="AF78" s="426"/>
      <c r="AG78" s="426"/>
      <c r="AH78" s="426"/>
      <c r="AI78" s="426"/>
      <c r="AJ78" s="426"/>
      <c r="AK78" s="138"/>
    </row>
    <row r="79" spans="1:37" ht="28" customHeight="1">
      <c r="A79" s="233"/>
      <c r="B79" s="1340" t="s">
        <v>499</v>
      </c>
      <c r="C79" s="1341"/>
      <c r="D79" s="1341"/>
      <c r="E79" s="1341"/>
      <c r="F79" s="1342"/>
      <c r="G79" s="1077" t="str">
        <f>IF(OR(G77="",基準算定表!K124=""),"",G77-基準算定表!K124)</f>
        <v/>
      </c>
      <c r="H79" s="1079"/>
      <c r="I79" s="261" t="s">
        <v>144</v>
      </c>
      <c r="J79" s="1338" t="str">
        <f>IF(OR(J77="",基準算定表!K124=""),"",J77-基準算定表!K124)</f>
        <v/>
      </c>
      <c r="K79" s="1339"/>
      <c r="L79" s="261" t="s">
        <v>144</v>
      </c>
      <c r="M79" s="1326" t="str">
        <f>IF(OR(M77="",B151=""),"",M77-B151)</f>
        <v/>
      </c>
      <c r="N79" s="1327"/>
      <c r="O79" s="265" t="s">
        <v>144</v>
      </c>
      <c r="P79" s="1348"/>
      <c r="Q79" s="1349"/>
      <c r="R79" s="261" t="s">
        <v>144</v>
      </c>
      <c r="S79" s="1336"/>
      <c r="T79" s="1337"/>
      <c r="U79" s="261" t="s">
        <v>144</v>
      </c>
      <c r="V79" s="291"/>
      <c r="W79" s="292"/>
      <c r="X79" s="292"/>
      <c r="Y79" s="292"/>
      <c r="Z79" s="292"/>
      <c r="AA79" s="292"/>
      <c r="AB79" s="292"/>
      <c r="AC79" s="292"/>
      <c r="AD79" s="292"/>
      <c r="AE79" s="292"/>
      <c r="AF79" s="292"/>
      <c r="AG79" s="292"/>
      <c r="AH79" s="292"/>
      <c r="AI79" s="292"/>
      <c r="AJ79" s="292"/>
      <c r="AK79" s="138"/>
    </row>
    <row r="80" spans="1:37" ht="20.149999999999999" customHeight="1">
      <c r="A80" s="233"/>
      <c r="B80" s="1345" t="s">
        <v>247</v>
      </c>
      <c r="C80" s="1346"/>
      <c r="D80" s="1346"/>
      <c r="E80" s="1346"/>
      <c r="F80" s="1347"/>
      <c r="G80" s="1352"/>
      <c r="H80" s="1353"/>
      <c r="I80" s="1354"/>
      <c r="J80" s="1343" t="str">
        <f>IF(OR(計画書!Q78="",J73="原単位排出量"),"",計画書!Q78)</f>
        <v/>
      </c>
      <c r="K80" s="1344"/>
      <c r="L80" s="263" t="s">
        <v>85</v>
      </c>
      <c r="M80" s="1311" t="str">
        <f>IF(M79="","",(G79-M79)/G79*100)</f>
        <v/>
      </c>
      <c r="N80" s="1312"/>
      <c r="O80" s="266" t="s">
        <v>85</v>
      </c>
      <c r="P80" s="1309"/>
      <c r="Q80" s="1310"/>
      <c r="R80" s="264" t="s">
        <v>85</v>
      </c>
      <c r="S80" s="1243"/>
      <c r="T80" s="1244"/>
      <c r="U80" s="264" t="s">
        <v>85</v>
      </c>
      <c r="V80" s="1039"/>
      <c r="W80" s="426"/>
      <c r="X80" s="296"/>
      <c r="Y80" s="296"/>
      <c r="Z80" s="296"/>
      <c r="AA80" s="296"/>
      <c r="AB80" s="296"/>
      <c r="AC80" s="296"/>
      <c r="AD80" s="296"/>
      <c r="AE80" s="296"/>
      <c r="AF80" s="296"/>
      <c r="AG80" s="296"/>
      <c r="AH80" s="296"/>
      <c r="AI80" s="296"/>
      <c r="AJ80" s="296"/>
      <c r="AK80" s="138"/>
    </row>
    <row r="81" spans="1:37" ht="24" customHeight="1">
      <c r="A81" s="233"/>
      <c r="B81" s="1241" t="s">
        <v>494</v>
      </c>
      <c r="C81" s="1241"/>
      <c r="D81" s="1241"/>
      <c r="E81" s="1241"/>
      <c r="F81" s="1241"/>
      <c r="G81" s="1241"/>
      <c r="H81" s="1241"/>
      <c r="I81" s="1241"/>
      <c r="J81" s="1241"/>
      <c r="K81" s="1241"/>
      <c r="V81" s="1039"/>
      <c r="W81" s="296"/>
      <c r="X81" s="296"/>
      <c r="Y81" s="296"/>
      <c r="Z81" s="296"/>
      <c r="AA81" s="296"/>
      <c r="AB81" s="296"/>
      <c r="AC81" s="296"/>
      <c r="AD81" s="296"/>
      <c r="AE81" s="296"/>
      <c r="AF81" s="296"/>
      <c r="AG81" s="296"/>
      <c r="AH81" s="296"/>
      <c r="AI81" s="296"/>
      <c r="AJ81" s="296"/>
      <c r="AK81" s="138"/>
    </row>
    <row r="82" spans="1:37" ht="15" customHeight="1">
      <c r="A82" s="233"/>
      <c r="B82" s="1328" t="s">
        <v>25</v>
      </c>
      <c r="C82" s="1019"/>
      <c r="D82" s="1019"/>
      <c r="E82" s="1019"/>
      <c r="F82" s="1020"/>
      <c r="G82" s="1319" t="s">
        <v>81</v>
      </c>
      <c r="H82" s="1320"/>
      <c r="I82" s="1320"/>
      <c r="J82" s="1330" t="s">
        <v>84</v>
      </c>
      <c r="K82" s="1331"/>
      <c r="L82" s="1332"/>
      <c r="M82" s="1319" t="s">
        <v>82</v>
      </c>
      <c r="N82" s="1320"/>
      <c r="O82" s="1320"/>
      <c r="P82" s="1320"/>
      <c r="Q82" s="1320"/>
      <c r="R82" s="1320"/>
      <c r="S82" s="1320"/>
      <c r="T82" s="1320"/>
      <c r="U82" s="1321"/>
      <c r="V82" s="1039"/>
      <c r="W82" s="296"/>
      <c r="X82" s="296"/>
      <c r="Y82" s="296"/>
      <c r="Z82" s="296"/>
      <c r="AA82" s="296"/>
      <c r="AB82" s="296"/>
      <c r="AC82" s="296"/>
      <c r="AD82" s="296"/>
      <c r="AE82" s="296"/>
      <c r="AF82" s="296"/>
      <c r="AG82" s="296"/>
      <c r="AH82" s="296"/>
      <c r="AI82" s="296"/>
      <c r="AJ82" s="296"/>
      <c r="AK82" s="138"/>
    </row>
    <row r="83" spans="1:37" ht="15" customHeight="1">
      <c r="A83" s="233"/>
      <c r="B83" s="1329"/>
      <c r="C83" s="1021"/>
      <c r="D83" s="1021"/>
      <c r="E83" s="1021"/>
      <c r="F83" s="1022"/>
      <c r="G83" s="251" t="s">
        <v>284</v>
      </c>
      <c r="H83" s="252">
        <f>基本入力!F75</f>
        <v>7</v>
      </c>
      <c r="I83" s="253" t="s">
        <v>83</v>
      </c>
      <c r="J83" s="254" t="s">
        <v>284</v>
      </c>
      <c r="K83" s="255">
        <f>基本入力!M86</f>
        <v>10</v>
      </c>
      <c r="L83" s="256" t="s">
        <v>83</v>
      </c>
      <c r="M83" s="254" t="s">
        <v>284</v>
      </c>
      <c r="N83" s="255">
        <f>基本入力!M82</f>
        <v>8</v>
      </c>
      <c r="O83" s="257" t="s">
        <v>83</v>
      </c>
      <c r="P83" s="254" t="s">
        <v>284</v>
      </c>
      <c r="Q83" s="255">
        <f>基本入力!M84</f>
        <v>9</v>
      </c>
      <c r="R83" s="256" t="s">
        <v>83</v>
      </c>
      <c r="S83" s="258" t="s">
        <v>284</v>
      </c>
      <c r="T83" s="259">
        <f>基本入力!M86</f>
        <v>10</v>
      </c>
      <c r="U83" s="260" t="s">
        <v>83</v>
      </c>
      <c r="V83" s="1039"/>
      <c r="W83" s="296"/>
      <c r="X83" s="296"/>
      <c r="Y83" s="296"/>
      <c r="Z83" s="296"/>
      <c r="AA83" s="296"/>
      <c r="AB83" s="296"/>
      <c r="AC83" s="296"/>
      <c r="AD83" s="296"/>
      <c r="AE83" s="296"/>
      <c r="AF83" s="296"/>
      <c r="AG83" s="296"/>
      <c r="AH83" s="296"/>
      <c r="AI83" s="296"/>
      <c r="AJ83" s="296"/>
      <c r="AK83" s="138"/>
    </row>
    <row r="84" spans="1:37" ht="14.15" customHeight="1">
      <c r="A84" s="233"/>
      <c r="B84" s="1333" t="s">
        <v>496</v>
      </c>
      <c r="C84" s="1334"/>
      <c r="D84" s="1334"/>
      <c r="E84" s="1334"/>
      <c r="F84" s="1335"/>
      <c r="G84" s="1301" t="str">
        <f>IF(計画書!G82="","",計画書!G82)</f>
        <v/>
      </c>
      <c r="H84" s="1302"/>
      <c r="I84" s="261" t="str">
        <f>IF(計画書!J82="","",IF(計画書!J82="kg-","kg-CO2","t-CO2"))</f>
        <v/>
      </c>
      <c r="J84" s="1315" t="str">
        <f>IF(計画書!L82="","",計画書!L82)</f>
        <v/>
      </c>
      <c r="K84" s="1316"/>
      <c r="L84" s="261" t="str">
        <f>I84</f>
        <v/>
      </c>
      <c r="M84" s="1301" t="str">
        <f>IF(OR(①算定表!K92="",J73="総排出量"),"",IF(I84="kg-CO2",ROUND(P69*1000/①算定表!K92,-INT(LOG(ABS(P69*1000/①算定表!K92)))-1+4),ROUND(P69/①算定表!K92,-INT(LOG(ABS(P69/①算定表!K92)))-1+4)))</f>
        <v/>
      </c>
      <c r="N84" s="1302"/>
      <c r="O84" s="261" t="str">
        <f>I84</f>
        <v/>
      </c>
      <c r="P84" s="1376"/>
      <c r="Q84" s="1377"/>
      <c r="R84" s="261" t="str">
        <f>I84</f>
        <v/>
      </c>
      <c r="S84" s="1322"/>
      <c r="T84" s="1323"/>
      <c r="U84" s="261" t="str">
        <f>I84</f>
        <v/>
      </c>
      <c r="V84" s="291"/>
      <c r="W84" s="1034"/>
      <c r="X84" s="1034"/>
      <c r="Y84" s="1034"/>
      <c r="Z84" s="1034"/>
      <c r="AA84" s="1034"/>
      <c r="AB84" s="1034"/>
      <c r="AC84" s="1034"/>
      <c r="AD84" s="1034"/>
      <c r="AE84" s="1034"/>
      <c r="AF84" s="1034"/>
      <c r="AG84" s="1034"/>
      <c r="AH84" s="1034"/>
      <c r="AI84" s="1034"/>
      <c r="AJ84" s="1034"/>
      <c r="AK84" s="138"/>
    </row>
    <row r="85" spans="1:37" ht="14.15" customHeight="1">
      <c r="A85" s="233"/>
      <c r="B85" s="1428"/>
      <c r="C85" s="1429"/>
      <c r="D85" s="1429"/>
      <c r="E85" s="1429"/>
      <c r="F85" s="1430"/>
      <c r="G85" s="1303"/>
      <c r="H85" s="1304"/>
      <c r="I85" s="267" t="str">
        <f>IF(計画書!J83="","",計画書!J83)</f>
        <v/>
      </c>
      <c r="J85" s="1317"/>
      <c r="K85" s="1318"/>
      <c r="L85" s="267" t="str">
        <f>IF(計画書!J83="","",計画書!J83)</f>
        <v/>
      </c>
      <c r="M85" s="1303"/>
      <c r="N85" s="1304"/>
      <c r="O85" s="267" t="str">
        <f>IF(計画書!J83="","",計画書!J83)</f>
        <v/>
      </c>
      <c r="P85" s="1378"/>
      <c r="Q85" s="1379"/>
      <c r="R85" s="267" t="str">
        <f>IF(計画書!J83="","",計画書!J83)</f>
        <v/>
      </c>
      <c r="S85" s="1324"/>
      <c r="T85" s="1325"/>
      <c r="U85" s="261" t="str">
        <f>IF(計画書!J83="","",計画書!J83)</f>
        <v/>
      </c>
      <c r="V85" s="291"/>
      <c r="W85" s="293"/>
      <c r="X85" s="297"/>
      <c r="Y85" s="297"/>
      <c r="Z85" s="297"/>
      <c r="AA85" s="297"/>
      <c r="AB85" s="297"/>
      <c r="AC85" s="297"/>
      <c r="AD85" s="297"/>
      <c r="AE85" s="297"/>
      <c r="AF85" s="297"/>
      <c r="AG85" s="297"/>
      <c r="AH85" s="297"/>
      <c r="AI85" s="297"/>
      <c r="AJ85" s="297"/>
      <c r="AK85" s="138"/>
    </row>
    <row r="86" spans="1:37" ht="20.149999999999999" customHeight="1">
      <c r="A86" s="233"/>
      <c r="B86" s="1345" t="s">
        <v>247</v>
      </c>
      <c r="C86" s="1346"/>
      <c r="D86" s="1346"/>
      <c r="E86" s="1346"/>
      <c r="F86" s="1347"/>
      <c r="G86" s="1352"/>
      <c r="H86" s="1353"/>
      <c r="I86" s="1354"/>
      <c r="J86" s="1385" t="str">
        <f>IF(OR(計画書!Q82="",J73="総排出量"),"",計画書!Q82)</f>
        <v/>
      </c>
      <c r="K86" s="1386"/>
      <c r="L86" s="263" t="s">
        <v>85</v>
      </c>
      <c r="M86" s="1311" t="str">
        <f>IF(OR(G84="",M84=""),"",(G84-M84)/G84*100)</f>
        <v/>
      </c>
      <c r="N86" s="1312"/>
      <c r="O86" s="266" t="s">
        <v>85</v>
      </c>
      <c r="P86" s="1313"/>
      <c r="Q86" s="1314"/>
      <c r="R86" s="264" t="s">
        <v>85</v>
      </c>
      <c r="S86" s="1243"/>
      <c r="T86" s="1244"/>
      <c r="U86" s="264" t="s">
        <v>85</v>
      </c>
      <c r="V86" s="295"/>
      <c r="W86" s="292"/>
      <c r="X86" s="292"/>
      <c r="Y86" s="292"/>
      <c r="Z86" s="292"/>
      <c r="AA86" s="292"/>
      <c r="AB86" s="292"/>
      <c r="AC86" s="292"/>
      <c r="AD86" s="292"/>
      <c r="AE86" s="292"/>
      <c r="AF86" s="292"/>
      <c r="AG86" s="292"/>
      <c r="AH86" s="292"/>
      <c r="AI86" s="292"/>
      <c r="AJ86" s="292"/>
      <c r="AK86" s="138"/>
    </row>
    <row r="87" spans="1:37" ht="14.15" customHeight="1">
      <c r="A87" s="233"/>
      <c r="B87" s="1360" t="s">
        <v>497</v>
      </c>
      <c r="C87" s="1361"/>
      <c r="D87" s="1361"/>
      <c r="E87" s="1361"/>
      <c r="F87" s="1362"/>
      <c r="G87" s="1301" t="str">
        <f>IF(OR(基準算定表!K92="",J73="総排出量"),"",IF(J82="kg-",ROUND(基準算定表!K125*1000/基準算定表!K92,-INT(LOG(ABS(基準算定表!K125*1000/基準算定表!K92)))-1+4),ROUND(基準算定表!K125/基準算定表!K92,-INT(LOG(ABS(基準算定表!K125/基準算定表!K92)))-1+4)))</f>
        <v/>
      </c>
      <c r="H87" s="1302"/>
      <c r="I87" s="261" t="str">
        <f>IF(計画書!J82="","",IF(計画書!J82="kg-","kg-CO2","t-CO2"))</f>
        <v/>
      </c>
      <c r="J87" s="1315" t="str">
        <f>IF(計画書!L83="","",計画書!L83)</f>
        <v/>
      </c>
      <c r="K87" s="1316"/>
      <c r="L87" s="261" t="str">
        <f>I84</f>
        <v/>
      </c>
      <c r="M87" s="1301" t="str">
        <f>IF(OR(M84="",B151=""),"",IF(I84="kg-CO2",ROUND((P69-B151)*1000/①算定表!K92,-INT(LOG(ABS((P69-B151)*1000/①算定表!K92)))-1+4),ROUND((P69-B151)/①算定表!K92,-INT(LOG(ABS((P69-B151)/①算定表!K92)))-1+4)))</f>
        <v/>
      </c>
      <c r="N87" s="1302"/>
      <c r="O87" s="261" t="str">
        <f>I84</f>
        <v/>
      </c>
      <c r="P87" s="1305"/>
      <c r="Q87" s="1306"/>
      <c r="R87" s="261" t="str">
        <f>I84</f>
        <v/>
      </c>
      <c r="S87" s="1322"/>
      <c r="T87" s="1323"/>
      <c r="U87" s="261" t="str">
        <f>I84</f>
        <v/>
      </c>
      <c r="V87" s="291"/>
      <c r="W87" s="297"/>
      <c r="X87" s="297"/>
      <c r="Y87" s="297"/>
      <c r="Z87" s="297"/>
      <c r="AA87" s="297"/>
      <c r="AB87" s="297"/>
      <c r="AC87" s="297"/>
      <c r="AD87" s="297"/>
      <c r="AE87" s="297"/>
      <c r="AF87" s="297"/>
      <c r="AG87" s="297"/>
      <c r="AH87" s="297"/>
      <c r="AI87" s="297"/>
      <c r="AJ87" s="297"/>
      <c r="AK87" s="297"/>
    </row>
    <row r="88" spans="1:37" ht="14.15" customHeight="1">
      <c r="A88" s="233"/>
      <c r="B88" s="1363"/>
      <c r="C88" s="1364"/>
      <c r="D88" s="1364"/>
      <c r="E88" s="1364"/>
      <c r="F88" s="1365"/>
      <c r="G88" s="1303"/>
      <c r="H88" s="1304"/>
      <c r="I88" s="267" t="str">
        <f>IF(計画書!J83="","",計画書!J83)</f>
        <v/>
      </c>
      <c r="J88" s="1317"/>
      <c r="K88" s="1318"/>
      <c r="L88" s="267" t="str">
        <f>IF(計画書!J83="","",計画書!J83)</f>
        <v/>
      </c>
      <c r="M88" s="1303"/>
      <c r="N88" s="1304"/>
      <c r="O88" s="267" t="str">
        <f>IF(計画書!J83="","",計画書!J83)</f>
        <v/>
      </c>
      <c r="P88" s="1307"/>
      <c r="Q88" s="1308"/>
      <c r="R88" s="267" t="str">
        <f>IF(計画書!J83="","",計画書!J83)</f>
        <v/>
      </c>
      <c r="S88" s="1324"/>
      <c r="T88" s="1325"/>
      <c r="U88" s="261" t="str">
        <f>IF(計画書!J83="","",計画書!J83)</f>
        <v/>
      </c>
      <c r="V88" s="291"/>
      <c r="W88" s="297"/>
      <c r="X88" s="297"/>
      <c r="Y88" s="297"/>
      <c r="Z88" s="297"/>
      <c r="AA88" s="297"/>
      <c r="AB88" s="297"/>
      <c r="AC88" s="297"/>
      <c r="AD88" s="297"/>
      <c r="AE88" s="297"/>
      <c r="AF88" s="297"/>
      <c r="AG88" s="297"/>
      <c r="AH88" s="297"/>
      <c r="AI88" s="297"/>
      <c r="AJ88" s="297"/>
      <c r="AK88" s="297"/>
    </row>
    <row r="89" spans="1:37" ht="20.149999999999999" customHeight="1">
      <c r="A89" s="233"/>
      <c r="B89" s="1345" t="s">
        <v>247</v>
      </c>
      <c r="C89" s="1346"/>
      <c r="D89" s="1346"/>
      <c r="E89" s="1346"/>
      <c r="F89" s="1347"/>
      <c r="G89" s="1352"/>
      <c r="H89" s="1353"/>
      <c r="I89" s="1354"/>
      <c r="J89" s="1343" t="str">
        <f>IF(OR(計画書!Q83="",J73="原単位排出量"),"",計画書!Q83)</f>
        <v/>
      </c>
      <c r="K89" s="1344"/>
      <c r="L89" s="263" t="s">
        <v>85</v>
      </c>
      <c r="M89" s="1311" t="str">
        <f>IF(OR(G87="",M87=""),"",(G87-M87)/G87*100)</f>
        <v/>
      </c>
      <c r="N89" s="1312"/>
      <c r="O89" s="266" t="s">
        <v>85</v>
      </c>
      <c r="P89" s="1309"/>
      <c r="Q89" s="1310"/>
      <c r="R89" s="264" t="s">
        <v>85</v>
      </c>
      <c r="S89" s="1243"/>
      <c r="T89" s="1244"/>
      <c r="U89" s="264" t="s">
        <v>85</v>
      </c>
      <c r="V89" s="299"/>
      <c r="W89" s="297"/>
      <c r="X89" s="297"/>
      <c r="Y89" s="297"/>
      <c r="Z89" s="297"/>
      <c r="AA89" s="297"/>
      <c r="AB89" s="297"/>
      <c r="AC89" s="297"/>
      <c r="AD89" s="297"/>
      <c r="AE89" s="297"/>
      <c r="AF89" s="297"/>
      <c r="AG89" s="297"/>
      <c r="AH89" s="297"/>
      <c r="AI89" s="297"/>
      <c r="AJ89" s="297"/>
      <c r="AK89" s="297"/>
    </row>
    <row r="90" spans="1:37" ht="15" customHeight="1">
      <c r="A90" s="233"/>
      <c r="B90" s="218"/>
      <c r="C90" s="218"/>
      <c r="D90" s="218"/>
      <c r="E90" s="218"/>
      <c r="F90" s="218"/>
      <c r="G90" s="268"/>
      <c r="H90" s="268"/>
      <c r="I90" s="269"/>
      <c r="J90" s="23"/>
      <c r="K90" s="23"/>
      <c r="L90" s="269"/>
      <c r="M90" s="219"/>
      <c r="N90" s="219"/>
      <c r="O90" s="269"/>
      <c r="P90" s="23"/>
      <c r="Q90" s="23"/>
      <c r="R90" s="269"/>
      <c r="S90" s="222"/>
      <c r="T90" s="222"/>
      <c r="U90" s="269"/>
      <c r="V90" s="291"/>
      <c r="W90" s="297"/>
      <c r="X90" s="297"/>
      <c r="Y90" s="297"/>
      <c r="Z90" s="297"/>
      <c r="AA90" s="297"/>
      <c r="AB90" s="297"/>
      <c r="AC90" s="297"/>
      <c r="AD90" s="297"/>
      <c r="AE90" s="297"/>
      <c r="AF90" s="297"/>
      <c r="AG90" s="297"/>
      <c r="AH90" s="297"/>
      <c r="AI90" s="297"/>
      <c r="AJ90" s="297"/>
      <c r="AK90" s="297"/>
    </row>
    <row r="91" spans="1:37" ht="20.149999999999999" customHeight="1">
      <c r="A91" s="233"/>
      <c r="B91" s="223" t="s">
        <v>132</v>
      </c>
      <c r="V91" s="291"/>
      <c r="W91" s="297"/>
      <c r="X91" s="297"/>
      <c r="Y91" s="297"/>
      <c r="Z91" s="297"/>
      <c r="AA91" s="297"/>
      <c r="AB91" s="297"/>
      <c r="AC91" s="297"/>
      <c r="AD91" s="297"/>
      <c r="AE91" s="297"/>
      <c r="AF91" s="297"/>
      <c r="AG91" s="297"/>
      <c r="AH91" s="297"/>
      <c r="AI91" s="297"/>
      <c r="AJ91" s="297"/>
      <c r="AK91" s="297"/>
    </row>
    <row r="92" spans="1:37" ht="25" customHeight="1">
      <c r="A92" s="233"/>
      <c r="B92" s="1108"/>
      <c r="C92" s="1109"/>
      <c r="D92" s="1109"/>
      <c r="E92" s="1109"/>
      <c r="F92" s="1109"/>
      <c r="G92" s="1109"/>
      <c r="H92" s="1109"/>
      <c r="I92" s="1109"/>
      <c r="J92" s="1109"/>
      <c r="K92" s="1109"/>
      <c r="L92" s="1109"/>
      <c r="M92" s="1109"/>
      <c r="N92" s="1109"/>
      <c r="O92" s="1109"/>
      <c r="P92" s="1109"/>
      <c r="Q92" s="1109"/>
      <c r="R92" s="1109"/>
      <c r="S92" s="1109"/>
      <c r="T92" s="1109"/>
      <c r="U92" s="1110"/>
      <c r="V92" s="291"/>
      <c r="W92" s="293" t="s">
        <v>469</v>
      </c>
      <c r="X92" s="297"/>
      <c r="Y92" s="297"/>
      <c r="Z92" s="297"/>
      <c r="AA92" s="297"/>
      <c r="AB92" s="297"/>
      <c r="AC92" s="297"/>
      <c r="AD92" s="297"/>
      <c r="AE92" s="297"/>
      <c r="AF92" s="297"/>
      <c r="AG92" s="297"/>
      <c r="AH92" s="297"/>
      <c r="AI92" s="297"/>
      <c r="AJ92" s="297"/>
      <c r="AK92" s="297"/>
    </row>
    <row r="93" spans="1:37" ht="25" customHeight="1">
      <c r="A93" s="233"/>
      <c r="B93" s="1111"/>
      <c r="C93" s="1112"/>
      <c r="D93" s="1112"/>
      <c r="E93" s="1112"/>
      <c r="F93" s="1112"/>
      <c r="G93" s="1112"/>
      <c r="H93" s="1112"/>
      <c r="I93" s="1112"/>
      <c r="J93" s="1112"/>
      <c r="K93" s="1112"/>
      <c r="L93" s="1112"/>
      <c r="M93" s="1112"/>
      <c r="N93" s="1112"/>
      <c r="O93" s="1112"/>
      <c r="P93" s="1112"/>
      <c r="Q93" s="1112"/>
      <c r="R93" s="1112"/>
      <c r="S93" s="1112"/>
      <c r="T93" s="1112"/>
      <c r="U93" s="1113"/>
      <c r="V93" s="291"/>
      <c r="W93" s="292"/>
      <c r="X93" s="292"/>
      <c r="Y93" s="292"/>
      <c r="Z93" s="292"/>
      <c r="AA93" s="292"/>
      <c r="AB93" s="292"/>
      <c r="AC93" s="292"/>
      <c r="AD93" s="292"/>
      <c r="AE93" s="292"/>
      <c r="AF93" s="292"/>
      <c r="AG93" s="292"/>
      <c r="AH93" s="292"/>
      <c r="AI93" s="292"/>
      <c r="AJ93" s="292"/>
      <c r="AK93" s="138"/>
    </row>
    <row r="94" spans="1:37" ht="25" customHeight="1">
      <c r="A94" s="233"/>
      <c r="B94" s="1114"/>
      <c r="C94" s="1115"/>
      <c r="D94" s="1115"/>
      <c r="E94" s="1115"/>
      <c r="F94" s="1115"/>
      <c r="G94" s="1115"/>
      <c r="H94" s="1115"/>
      <c r="I94" s="1115"/>
      <c r="J94" s="1115"/>
      <c r="K94" s="1115"/>
      <c r="L94" s="1115"/>
      <c r="M94" s="1115"/>
      <c r="N94" s="1115"/>
      <c r="O94" s="1115"/>
      <c r="P94" s="1115"/>
      <c r="Q94" s="1115"/>
      <c r="R94" s="1115"/>
      <c r="S94" s="1115"/>
      <c r="T94" s="1115"/>
      <c r="U94" s="1116"/>
      <c r="V94" s="291"/>
      <c r="W94" s="292"/>
      <c r="X94" s="292"/>
      <c r="Y94" s="292"/>
      <c r="Z94" s="292"/>
      <c r="AA94" s="292"/>
      <c r="AB94" s="292"/>
      <c r="AC94" s="292"/>
      <c r="AD94" s="292"/>
      <c r="AE94" s="292"/>
      <c r="AF94" s="292"/>
      <c r="AG94" s="292"/>
      <c r="AH94" s="292"/>
      <c r="AI94" s="292"/>
      <c r="AJ94" s="292"/>
      <c r="AK94" s="138"/>
    </row>
    <row r="95" spans="1:37" ht="22" customHeight="1">
      <c r="A95" s="233"/>
      <c r="B95" s="1375" t="s">
        <v>446</v>
      </c>
      <c r="C95" s="1375"/>
      <c r="D95" s="1375"/>
      <c r="E95" s="1375"/>
      <c r="F95" s="1375"/>
      <c r="G95" s="1375"/>
      <c r="H95" s="1375"/>
      <c r="I95" s="1375"/>
      <c r="J95" s="1375"/>
      <c r="K95" s="1375"/>
      <c r="L95" s="1375"/>
      <c r="M95" s="1375"/>
      <c r="N95" s="1375"/>
      <c r="O95" s="1375"/>
      <c r="P95" s="1375"/>
      <c r="Q95" s="1375"/>
      <c r="R95" s="1375"/>
      <c r="S95" s="1375"/>
      <c r="T95" s="1375"/>
      <c r="U95" s="1375"/>
      <c r="V95" s="291"/>
      <c r="W95" s="292"/>
      <c r="X95" s="292"/>
      <c r="Y95" s="292"/>
      <c r="Z95" s="292"/>
      <c r="AA95" s="292"/>
      <c r="AB95" s="292"/>
      <c r="AC95" s="292"/>
      <c r="AD95" s="292"/>
      <c r="AE95" s="292"/>
      <c r="AF95" s="292"/>
      <c r="AG95" s="292"/>
      <c r="AH95" s="292"/>
      <c r="AI95" s="292"/>
      <c r="AJ95" s="292"/>
      <c r="AK95" s="138"/>
    </row>
    <row r="96" spans="1:37" ht="22" customHeight="1">
      <c r="A96" s="233"/>
      <c r="B96" s="1375" t="s">
        <v>447</v>
      </c>
      <c r="C96" s="1375"/>
      <c r="D96" s="1375"/>
      <c r="E96" s="1375"/>
      <c r="F96" s="1375"/>
      <c r="G96" s="1375"/>
      <c r="H96" s="1375"/>
      <c r="I96" s="1375"/>
      <c r="J96" s="1375"/>
      <c r="K96" s="1375"/>
      <c r="L96" s="1375"/>
      <c r="M96" s="1375"/>
      <c r="N96" s="1375"/>
      <c r="O96" s="1375"/>
      <c r="P96" s="1375"/>
      <c r="Q96" s="1375"/>
      <c r="R96" s="1375"/>
      <c r="S96" s="1375"/>
      <c r="T96" s="1375"/>
      <c r="U96" s="1375"/>
      <c r="V96" s="291"/>
      <c r="W96" s="292"/>
      <c r="X96" s="292"/>
      <c r="Y96" s="292"/>
      <c r="Z96" s="292"/>
      <c r="AA96" s="292"/>
      <c r="AB96" s="292"/>
      <c r="AC96" s="292"/>
      <c r="AD96" s="292"/>
      <c r="AE96" s="292"/>
      <c r="AF96" s="292"/>
      <c r="AG96" s="292"/>
      <c r="AH96" s="292"/>
      <c r="AI96" s="292"/>
      <c r="AJ96" s="292"/>
      <c r="AK96" s="138"/>
    </row>
    <row r="97" spans="1:37" ht="22" customHeight="1">
      <c r="A97" s="233"/>
      <c r="B97" s="1375" t="s">
        <v>414</v>
      </c>
      <c r="C97" s="1375"/>
      <c r="D97" s="1375"/>
      <c r="E97" s="1375"/>
      <c r="F97" s="1375"/>
      <c r="G97" s="1375"/>
      <c r="H97" s="1375"/>
      <c r="I97" s="1375"/>
      <c r="J97" s="1375"/>
      <c r="K97" s="1375"/>
      <c r="L97" s="1375"/>
      <c r="M97" s="1375"/>
      <c r="N97" s="1375"/>
      <c r="O97" s="1375"/>
      <c r="P97" s="1375"/>
      <c r="Q97" s="1375"/>
      <c r="R97" s="1375"/>
      <c r="S97" s="1375"/>
      <c r="T97" s="1375"/>
      <c r="U97" s="1375"/>
      <c r="V97" s="291"/>
      <c r="W97" s="1034"/>
      <c r="X97" s="1034"/>
      <c r="Y97" s="1034"/>
      <c r="Z97" s="1034"/>
      <c r="AA97" s="1034"/>
      <c r="AB97" s="1034"/>
      <c r="AC97" s="1034"/>
      <c r="AD97" s="1034"/>
      <c r="AE97" s="1034"/>
      <c r="AF97" s="1034"/>
      <c r="AG97" s="1034"/>
      <c r="AH97" s="1034"/>
      <c r="AI97" s="1034"/>
      <c r="AJ97" s="1034"/>
      <c r="AK97" s="1034"/>
    </row>
    <row r="98" spans="1:37" ht="23.25" customHeight="1">
      <c r="A98" s="233"/>
      <c r="B98" s="1375" t="s">
        <v>483</v>
      </c>
      <c r="C98" s="1375"/>
      <c r="D98" s="1375"/>
      <c r="E98" s="1375"/>
      <c r="F98" s="1375"/>
      <c r="G98" s="1375"/>
      <c r="H98" s="1375"/>
      <c r="I98" s="1375"/>
      <c r="J98" s="1375"/>
      <c r="K98" s="1375"/>
      <c r="L98" s="1375"/>
      <c r="M98" s="1375"/>
      <c r="N98" s="1375"/>
      <c r="O98" s="1375"/>
      <c r="P98" s="1375"/>
      <c r="Q98" s="1375"/>
      <c r="R98" s="1375"/>
      <c r="S98" s="1375"/>
      <c r="T98" s="1375"/>
      <c r="U98" s="1375"/>
      <c r="V98" s="291"/>
      <c r="W98" s="292"/>
      <c r="X98" s="292"/>
      <c r="Y98" s="292"/>
      <c r="Z98" s="292"/>
      <c r="AA98" s="292"/>
      <c r="AB98" s="292"/>
      <c r="AC98" s="292"/>
      <c r="AD98" s="292"/>
      <c r="AE98" s="292"/>
      <c r="AF98" s="292"/>
      <c r="AG98" s="292"/>
      <c r="AH98" s="292"/>
      <c r="AI98" s="292"/>
      <c r="AJ98" s="292"/>
      <c r="AK98" s="138"/>
    </row>
    <row r="99" spans="1:37" ht="25.5" customHeight="1">
      <c r="A99" s="233"/>
      <c r="B99" s="226"/>
      <c r="C99" s="226"/>
      <c r="D99" s="226"/>
      <c r="E99" s="226"/>
      <c r="F99" s="226"/>
      <c r="G99" s="227"/>
      <c r="H99" s="227"/>
      <c r="I99" s="227"/>
      <c r="J99" s="227"/>
      <c r="K99" s="227"/>
      <c r="L99" s="227"/>
      <c r="M99" s="227"/>
      <c r="N99" s="227"/>
      <c r="O99" s="227"/>
      <c r="P99" s="227"/>
      <c r="Q99" s="227"/>
      <c r="R99" s="227"/>
      <c r="S99" s="227"/>
      <c r="T99" s="227"/>
      <c r="U99" s="227"/>
      <c r="V99" s="291"/>
      <c r="W99" s="293"/>
      <c r="X99" s="297"/>
      <c r="Y99" s="297"/>
      <c r="Z99" s="297"/>
      <c r="AA99" s="297"/>
      <c r="AB99" s="297"/>
      <c r="AC99" s="297"/>
      <c r="AD99" s="297"/>
      <c r="AE99" s="297"/>
      <c r="AF99" s="297"/>
      <c r="AG99" s="297"/>
      <c r="AH99" s="297"/>
      <c r="AI99" s="297"/>
      <c r="AJ99" s="297"/>
      <c r="AK99" s="297"/>
    </row>
    <row r="100" spans="1:37" ht="30.65" customHeight="1">
      <c r="A100" s="233"/>
      <c r="B100" s="223" t="s">
        <v>147</v>
      </c>
      <c r="V100" s="291"/>
      <c r="W100" s="1164"/>
      <c r="X100" s="1164"/>
      <c r="Y100" s="1164"/>
      <c r="Z100" s="1164"/>
      <c r="AA100" s="1164"/>
      <c r="AB100" s="1164"/>
      <c r="AC100" s="1164"/>
      <c r="AD100" s="1164"/>
      <c r="AE100" s="1164"/>
      <c r="AF100" s="1164"/>
      <c r="AG100" s="1164"/>
      <c r="AH100" s="1164"/>
      <c r="AI100" s="1164"/>
      <c r="AJ100" s="292"/>
      <c r="AK100" s="138"/>
    </row>
    <row r="101" spans="1:37" ht="3" customHeight="1">
      <c r="A101" s="233"/>
      <c r="T101" s="23"/>
      <c r="U101" s="23"/>
      <c r="V101" s="291"/>
      <c r="W101" s="292"/>
      <c r="X101" s="292"/>
      <c r="Y101" s="292"/>
      <c r="Z101" s="292"/>
      <c r="AA101" s="292"/>
      <c r="AB101" s="292"/>
      <c r="AC101" s="292"/>
      <c r="AD101" s="292"/>
      <c r="AE101" s="292"/>
      <c r="AF101" s="292"/>
      <c r="AG101" s="292"/>
      <c r="AH101" s="292"/>
      <c r="AI101" s="292"/>
      <c r="AJ101" s="292"/>
      <c r="AK101" s="138"/>
    </row>
    <row r="102" spans="1:37" ht="30" customHeight="1">
      <c r="A102" s="233"/>
      <c r="B102" s="223" t="s">
        <v>381</v>
      </c>
      <c r="T102" s="23"/>
      <c r="U102" s="23"/>
      <c r="V102" s="291"/>
      <c r="W102" s="292" t="s">
        <v>468</v>
      </c>
      <c r="X102" s="292"/>
      <c r="Y102" s="292"/>
      <c r="Z102" s="292"/>
      <c r="AA102" s="292"/>
      <c r="AB102" s="292"/>
      <c r="AC102" s="292"/>
      <c r="AD102" s="292"/>
      <c r="AE102" s="292"/>
      <c r="AF102" s="292"/>
      <c r="AG102" s="292"/>
      <c r="AH102" s="292"/>
      <c r="AI102" s="292"/>
      <c r="AJ102" s="292"/>
      <c r="AK102" s="138"/>
    </row>
    <row r="103" spans="1:37" ht="30" customHeight="1">
      <c r="A103" s="233"/>
      <c r="B103" s="228" t="s">
        <v>129</v>
      </c>
      <c r="T103" s="23"/>
      <c r="U103" s="23"/>
      <c r="V103" s="291"/>
      <c r="W103" s="1034" t="s">
        <v>472</v>
      </c>
      <c r="X103" s="1034"/>
      <c r="Y103" s="1034"/>
      <c r="Z103" s="1034"/>
      <c r="AA103" s="1034"/>
      <c r="AB103" s="1034"/>
      <c r="AC103" s="1034"/>
      <c r="AD103" s="1034"/>
      <c r="AE103" s="1034"/>
      <c r="AF103" s="1034"/>
      <c r="AG103" s="1034"/>
      <c r="AH103" s="1034"/>
      <c r="AI103" s="1034"/>
      <c r="AJ103" s="1034"/>
      <c r="AK103" s="1034"/>
    </row>
    <row r="104" spans="1:37" ht="30" customHeight="1">
      <c r="A104" s="233"/>
      <c r="B104" s="1098" t="s">
        <v>22</v>
      </c>
      <c r="C104" s="1373"/>
      <c r="D104" s="1374"/>
      <c r="E104" s="1168" t="s">
        <v>23</v>
      </c>
      <c r="F104" s="1168"/>
      <c r="G104" s="1168"/>
      <c r="H104" s="1168"/>
      <c r="I104" s="1168"/>
      <c r="J104" s="1168"/>
      <c r="K104" s="1168"/>
      <c r="L104" s="1168"/>
      <c r="M104" s="620" t="s">
        <v>24</v>
      </c>
      <c r="N104" s="633"/>
      <c r="O104" s="633"/>
      <c r="P104" s="634"/>
      <c r="Q104" s="620" t="s">
        <v>449</v>
      </c>
      <c r="R104" s="633"/>
      <c r="S104" s="633"/>
      <c r="T104" s="633"/>
      <c r="U104" s="634"/>
      <c r="V104" s="291"/>
      <c r="W104" s="292"/>
      <c r="X104" s="292"/>
      <c r="Y104" s="292"/>
      <c r="Z104" s="292"/>
      <c r="AA104" s="292"/>
      <c r="AB104" s="292"/>
      <c r="AC104" s="292"/>
      <c r="AD104" s="292"/>
      <c r="AE104" s="292"/>
      <c r="AF104" s="292"/>
      <c r="AG104" s="292"/>
      <c r="AH104" s="292"/>
      <c r="AI104" s="292"/>
      <c r="AJ104" s="292"/>
      <c r="AK104" s="138"/>
    </row>
    <row r="105" spans="1:37" ht="88.5" customHeight="1">
      <c r="A105" s="233"/>
      <c r="B105" s="1355" t="str">
        <f>IF(計画書!B100="","",計画書!B100)</f>
        <v/>
      </c>
      <c r="C105" s="1355"/>
      <c r="D105" s="1355"/>
      <c r="E105" s="1355" t="str">
        <f>IF(計画書!F100="","",計画書!F100)</f>
        <v/>
      </c>
      <c r="F105" s="1356"/>
      <c r="G105" s="1356"/>
      <c r="H105" s="1356"/>
      <c r="I105" s="1356"/>
      <c r="J105" s="1356"/>
      <c r="K105" s="1356"/>
      <c r="L105" s="1356"/>
      <c r="M105" s="1401" t="str">
        <f>IF(計画書!O100="","",計画書!O100)</f>
        <v/>
      </c>
      <c r="N105" s="1402"/>
      <c r="O105" s="1402"/>
      <c r="P105" s="1403"/>
      <c r="Q105" s="1420"/>
      <c r="R105" s="1421"/>
      <c r="S105" s="1421"/>
      <c r="T105" s="1421"/>
      <c r="U105" s="1422"/>
      <c r="V105" s="291"/>
      <c r="W105" s="293" t="s">
        <v>469</v>
      </c>
      <c r="X105" s="297"/>
      <c r="Y105" s="297"/>
      <c r="Z105" s="297"/>
      <c r="AA105" s="297"/>
      <c r="AB105" s="297"/>
      <c r="AC105" s="297"/>
      <c r="AD105" s="297"/>
      <c r="AE105" s="297"/>
      <c r="AF105" s="297"/>
      <c r="AG105" s="297"/>
      <c r="AH105" s="297"/>
      <c r="AI105" s="297"/>
      <c r="AJ105" s="297"/>
      <c r="AK105" s="297"/>
    </row>
    <row r="106" spans="1:37" ht="88.5" customHeight="1">
      <c r="A106" s="233"/>
      <c r="B106" s="1355" t="str">
        <f>IF(計画書!B101="","",計画書!B101)</f>
        <v/>
      </c>
      <c r="C106" s="1355"/>
      <c r="D106" s="1355"/>
      <c r="E106" s="1355" t="str">
        <f>IF(計画書!F101="","",計画書!F101)</f>
        <v/>
      </c>
      <c r="F106" s="1356"/>
      <c r="G106" s="1356"/>
      <c r="H106" s="1356"/>
      <c r="I106" s="1356"/>
      <c r="J106" s="1356"/>
      <c r="K106" s="1356"/>
      <c r="L106" s="1356"/>
      <c r="M106" s="1401" t="str">
        <f>IF(計画書!O101="","",計画書!O101)</f>
        <v/>
      </c>
      <c r="N106" s="1402"/>
      <c r="O106" s="1402"/>
      <c r="P106" s="1403"/>
      <c r="Q106" s="1420"/>
      <c r="R106" s="1421"/>
      <c r="S106" s="1421"/>
      <c r="T106" s="1421"/>
      <c r="U106" s="1422"/>
      <c r="V106" s="291"/>
      <c r="W106" s="297"/>
      <c r="X106" s="297"/>
      <c r="Y106" s="297"/>
      <c r="Z106" s="297"/>
      <c r="AA106" s="297"/>
      <c r="AB106" s="297"/>
      <c r="AC106" s="297"/>
      <c r="AD106" s="297"/>
      <c r="AE106" s="297"/>
      <c r="AF106" s="297"/>
      <c r="AG106" s="297"/>
      <c r="AH106" s="297"/>
      <c r="AI106" s="297"/>
      <c r="AJ106" s="297"/>
      <c r="AK106" s="297"/>
    </row>
    <row r="107" spans="1:37" ht="88.5" customHeight="1">
      <c r="A107" s="233"/>
      <c r="B107" s="1355" t="str">
        <f>IF(計画書!B102="","",計画書!B102)</f>
        <v/>
      </c>
      <c r="C107" s="1355"/>
      <c r="D107" s="1355"/>
      <c r="E107" s="1355" t="str">
        <f>IF(計画書!F102="","",計画書!F102)</f>
        <v/>
      </c>
      <c r="F107" s="1356"/>
      <c r="G107" s="1356"/>
      <c r="H107" s="1356"/>
      <c r="I107" s="1356"/>
      <c r="J107" s="1356"/>
      <c r="K107" s="1356"/>
      <c r="L107" s="1356"/>
      <c r="M107" s="1401" t="str">
        <f>IF(計画書!O102="","",計画書!O102)</f>
        <v/>
      </c>
      <c r="N107" s="1402"/>
      <c r="O107" s="1402"/>
      <c r="P107" s="1403"/>
      <c r="Q107" s="1420"/>
      <c r="R107" s="1421"/>
      <c r="S107" s="1421"/>
      <c r="T107" s="1421"/>
      <c r="U107" s="1422"/>
      <c r="V107" s="291"/>
      <c r="W107" s="292"/>
      <c r="X107" s="292"/>
      <c r="Y107" s="292"/>
      <c r="Z107" s="292"/>
      <c r="AA107" s="292"/>
      <c r="AB107" s="292"/>
      <c r="AC107" s="292"/>
      <c r="AD107" s="292"/>
      <c r="AE107" s="292"/>
      <c r="AF107" s="292"/>
      <c r="AG107" s="292"/>
      <c r="AH107" s="292"/>
      <c r="AI107" s="292"/>
      <c r="AJ107" s="292"/>
      <c r="AK107" s="138"/>
    </row>
    <row r="108" spans="1:37" ht="88.5" customHeight="1">
      <c r="A108" s="233"/>
      <c r="B108" s="1355" t="str">
        <f>IF(計画書!B103="","",計画書!B103)</f>
        <v/>
      </c>
      <c r="C108" s="1355"/>
      <c r="D108" s="1355"/>
      <c r="E108" s="1355" t="str">
        <f>IF(計画書!F103="","",計画書!F103)</f>
        <v/>
      </c>
      <c r="F108" s="1356"/>
      <c r="G108" s="1356"/>
      <c r="H108" s="1356"/>
      <c r="I108" s="1356"/>
      <c r="J108" s="1356"/>
      <c r="K108" s="1356"/>
      <c r="L108" s="1356"/>
      <c r="M108" s="1401" t="str">
        <f>IF(計画書!O103="","",計画書!O103)</f>
        <v/>
      </c>
      <c r="N108" s="1402"/>
      <c r="O108" s="1402"/>
      <c r="P108" s="1403"/>
      <c r="Q108" s="1420"/>
      <c r="R108" s="1421"/>
      <c r="S108" s="1421"/>
      <c r="T108" s="1421"/>
      <c r="U108" s="1422"/>
      <c r="V108" s="291"/>
      <c r="W108" s="292"/>
      <c r="X108" s="292"/>
      <c r="Y108" s="292"/>
      <c r="Z108" s="292"/>
      <c r="AA108" s="292"/>
      <c r="AB108" s="292"/>
      <c r="AC108" s="292"/>
      <c r="AD108" s="292"/>
      <c r="AE108" s="292"/>
      <c r="AF108" s="292"/>
      <c r="AG108" s="292"/>
      <c r="AH108" s="292"/>
      <c r="AI108" s="292"/>
      <c r="AJ108" s="292"/>
      <c r="AK108" s="138"/>
    </row>
    <row r="109" spans="1:37" ht="88.5" customHeight="1">
      <c r="A109" s="233"/>
      <c r="B109" s="1355" t="str">
        <f>IF(計画書!B104="","",計画書!B104)</f>
        <v/>
      </c>
      <c r="C109" s="1355"/>
      <c r="D109" s="1355"/>
      <c r="E109" s="1355" t="str">
        <f>IF(計画書!F104="","",計画書!F104)</f>
        <v/>
      </c>
      <c r="F109" s="1356"/>
      <c r="G109" s="1356"/>
      <c r="H109" s="1356"/>
      <c r="I109" s="1356"/>
      <c r="J109" s="1356"/>
      <c r="K109" s="1356"/>
      <c r="L109" s="1356"/>
      <c r="M109" s="1401" t="str">
        <f>IF(計画書!O104="","",計画書!O104)</f>
        <v/>
      </c>
      <c r="N109" s="1402"/>
      <c r="O109" s="1402"/>
      <c r="P109" s="1403"/>
      <c r="Q109" s="1420"/>
      <c r="R109" s="1421"/>
      <c r="S109" s="1421"/>
      <c r="T109" s="1421"/>
      <c r="U109" s="1422"/>
      <c r="V109" s="291"/>
      <c r="W109" s="292"/>
      <c r="X109" s="292"/>
      <c r="Y109" s="292"/>
      <c r="Z109" s="292"/>
      <c r="AA109" s="292"/>
      <c r="AB109" s="292"/>
      <c r="AC109" s="292"/>
      <c r="AD109" s="292"/>
      <c r="AE109" s="292"/>
      <c r="AF109" s="292"/>
      <c r="AG109" s="292"/>
      <c r="AH109" s="292"/>
      <c r="AI109" s="292"/>
      <c r="AJ109" s="292"/>
      <c r="AK109" s="138"/>
    </row>
    <row r="110" spans="1:37" ht="88.5" customHeight="1">
      <c r="A110" s="233"/>
      <c r="B110" s="1355" t="str">
        <f>IF(計画書!B105="","",計画書!B105)</f>
        <v/>
      </c>
      <c r="C110" s="1355"/>
      <c r="D110" s="1355"/>
      <c r="E110" s="1355" t="str">
        <f>IF(計画書!F105="","",計画書!F105)</f>
        <v/>
      </c>
      <c r="F110" s="1356"/>
      <c r="G110" s="1356"/>
      <c r="H110" s="1356"/>
      <c r="I110" s="1356"/>
      <c r="J110" s="1356"/>
      <c r="K110" s="1356"/>
      <c r="L110" s="1356"/>
      <c r="M110" s="1401" t="str">
        <f>IF(計画書!O105="","",計画書!O105)</f>
        <v/>
      </c>
      <c r="N110" s="1402"/>
      <c r="O110" s="1402"/>
      <c r="P110" s="1403"/>
      <c r="Q110" s="1420"/>
      <c r="R110" s="1421"/>
      <c r="S110" s="1421"/>
      <c r="T110" s="1421"/>
      <c r="U110" s="1422"/>
      <c r="V110" s="291"/>
      <c r="W110" s="292"/>
      <c r="X110" s="292"/>
      <c r="Y110" s="292"/>
      <c r="Z110" s="292"/>
      <c r="AA110" s="292"/>
      <c r="AB110" s="292"/>
      <c r="AC110" s="292"/>
      <c r="AD110" s="292"/>
      <c r="AE110" s="292"/>
      <c r="AF110" s="292"/>
      <c r="AG110" s="292"/>
      <c r="AH110" s="292"/>
      <c r="AI110" s="292"/>
      <c r="AJ110" s="292"/>
      <c r="AK110" s="138"/>
    </row>
    <row r="111" spans="1:37" ht="88.5" customHeight="1">
      <c r="A111" s="233"/>
      <c r="B111" s="1355" t="str">
        <f>IF(計画書!B106="","",計画書!B106)</f>
        <v/>
      </c>
      <c r="C111" s="1355"/>
      <c r="D111" s="1355"/>
      <c r="E111" s="1355" t="str">
        <f>IF(計画書!F106="","",計画書!F106)</f>
        <v/>
      </c>
      <c r="F111" s="1356"/>
      <c r="G111" s="1356"/>
      <c r="H111" s="1356"/>
      <c r="I111" s="1356"/>
      <c r="J111" s="1356"/>
      <c r="K111" s="1356"/>
      <c r="L111" s="1356"/>
      <c r="M111" s="1401" t="str">
        <f>IF(計画書!O106="","",計画書!O106)</f>
        <v/>
      </c>
      <c r="N111" s="1402"/>
      <c r="O111" s="1402"/>
      <c r="P111" s="1403"/>
      <c r="Q111" s="1420"/>
      <c r="R111" s="1421"/>
      <c r="S111" s="1421"/>
      <c r="T111" s="1421"/>
      <c r="U111" s="1422"/>
      <c r="V111" s="291"/>
      <c r="W111" s="292"/>
      <c r="X111" s="292"/>
      <c r="Y111" s="292"/>
      <c r="Z111" s="292"/>
      <c r="AA111" s="292"/>
      <c r="AB111" s="292"/>
      <c r="AC111" s="292"/>
      <c r="AD111" s="292"/>
      <c r="AE111" s="292"/>
      <c r="AF111" s="292"/>
      <c r="AG111" s="292"/>
      <c r="AH111" s="292"/>
      <c r="AI111" s="292"/>
      <c r="AJ111" s="292"/>
      <c r="AK111" s="138"/>
    </row>
    <row r="112" spans="1:37" ht="88.5" customHeight="1">
      <c r="A112" s="233"/>
      <c r="B112" s="1355" t="str">
        <f>IF(計画書!B107="","",計画書!B107)</f>
        <v/>
      </c>
      <c r="C112" s="1355"/>
      <c r="D112" s="1355"/>
      <c r="E112" s="1355" t="str">
        <f>IF(計画書!F107="","",計画書!F107)</f>
        <v/>
      </c>
      <c r="F112" s="1356"/>
      <c r="G112" s="1356"/>
      <c r="H112" s="1356"/>
      <c r="I112" s="1356"/>
      <c r="J112" s="1356"/>
      <c r="K112" s="1356"/>
      <c r="L112" s="1356"/>
      <c r="M112" s="1401" t="str">
        <f>IF(計画書!O107="","",計画書!O107)</f>
        <v/>
      </c>
      <c r="N112" s="1402"/>
      <c r="O112" s="1402"/>
      <c r="P112" s="1403"/>
      <c r="Q112" s="1420"/>
      <c r="R112" s="1421"/>
      <c r="S112" s="1421"/>
      <c r="T112" s="1421"/>
      <c r="U112" s="1422"/>
      <c r="V112" s="291"/>
      <c r="W112" s="292"/>
      <c r="X112" s="292"/>
      <c r="Y112" s="292"/>
      <c r="Z112" s="292"/>
      <c r="AA112" s="292"/>
      <c r="AB112" s="292"/>
      <c r="AC112" s="292"/>
      <c r="AD112" s="292"/>
      <c r="AE112" s="292"/>
      <c r="AF112" s="292"/>
      <c r="AG112" s="292"/>
      <c r="AH112" s="292"/>
      <c r="AI112" s="292"/>
      <c r="AJ112" s="292"/>
      <c r="AK112" s="138"/>
    </row>
    <row r="113" spans="1:37" ht="88.5" customHeight="1">
      <c r="A113" s="233"/>
      <c r="B113" s="1355" t="str">
        <f>IF(計画書!B108="","",計画書!B108)</f>
        <v/>
      </c>
      <c r="C113" s="1355"/>
      <c r="D113" s="1355"/>
      <c r="E113" s="1355" t="str">
        <f>IF(計画書!F108="","",計画書!F108)</f>
        <v/>
      </c>
      <c r="F113" s="1356"/>
      <c r="G113" s="1356"/>
      <c r="H113" s="1356"/>
      <c r="I113" s="1356"/>
      <c r="J113" s="1356"/>
      <c r="K113" s="1356"/>
      <c r="L113" s="1356"/>
      <c r="M113" s="1401" t="str">
        <f>IF(計画書!O108="","",計画書!O108)</f>
        <v/>
      </c>
      <c r="N113" s="1402"/>
      <c r="O113" s="1402"/>
      <c r="P113" s="1403"/>
      <c r="Q113" s="1420"/>
      <c r="R113" s="1421"/>
      <c r="S113" s="1421"/>
      <c r="T113" s="1421"/>
      <c r="U113" s="1422"/>
      <c r="V113" s="295"/>
      <c r="W113" s="488"/>
      <c r="X113" s="488"/>
      <c r="Y113" s="488"/>
      <c r="Z113" s="488"/>
      <c r="AA113" s="488"/>
      <c r="AB113" s="488"/>
      <c r="AC113" s="488"/>
      <c r="AD113" s="488"/>
      <c r="AE113" s="488"/>
      <c r="AF113" s="488"/>
      <c r="AG113" s="488"/>
      <c r="AH113" s="488"/>
      <c r="AI113" s="488"/>
      <c r="AJ113" s="488"/>
      <c r="AK113" s="138"/>
    </row>
    <row r="114" spans="1:37" ht="30" customHeight="1">
      <c r="A114" s="233"/>
      <c r="B114" s="220"/>
      <c r="C114" s="220"/>
      <c r="D114" s="220"/>
      <c r="E114" s="220"/>
      <c r="F114" s="220"/>
      <c r="G114" s="220"/>
      <c r="H114" s="220"/>
      <c r="I114" s="220"/>
      <c r="J114" s="220"/>
      <c r="K114" s="220"/>
      <c r="L114" s="220"/>
      <c r="M114" s="220"/>
      <c r="N114" s="220"/>
      <c r="O114" s="24"/>
      <c r="P114" s="229"/>
      <c r="Q114" s="24"/>
      <c r="R114" s="24"/>
      <c r="S114" s="24"/>
      <c r="T114" s="23"/>
      <c r="U114" s="23"/>
      <c r="V114" s="483"/>
      <c r="W114" s="488"/>
      <c r="X114" s="488"/>
      <c r="Y114" s="488"/>
      <c r="Z114" s="488"/>
      <c r="AA114" s="488"/>
      <c r="AB114" s="488"/>
      <c r="AC114" s="488"/>
      <c r="AD114" s="488"/>
      <c r="AE114" s="488"/>
      <c r="AF114" s="488"/>
      <c r="AG114" s="488"/>
      <c r="AH114" s="488"/>
      <c r="AI114" s="488"/>
      <c r="AJ114" s="488"/>
      <c r="AK114" s="138"/>
    </row>
    <row r="115" spans="1:37" ht="30" customHeight="1">
      <c r="A115" s="233"/>
      <c r="B115" s="230"/>
      <c r="C115" s="230"/>
      <c r="D115" s="230"/>
      <c r="E115" s="230"/>
      <c r="F115" s="230"/>
      <c r="G115" s="230"/>
      <c r="H115" s="230"/>
      <c r="I115" s="230"/>
      <c r="J115" s="230"/>
      <c r="K115" s="230"/>
      <c r="L115" s="230"/>
      <c r="M115" s="230"/>
      <c r="N115" s="230"/>
      <c r="O115" s="190"/>
      <c r="P115" s="231"/>
      <c r="Q115" s="190"/>
      <c r="R115" s="190"/>
      <c r="S115" s="190"/>
      <c r="T115" s="191"/>
      <c r="U115" s="191"/>
      <c r="V115" s="469"/>
      <c r="W115" s="1169"/>
      <c r="X115" s="1169"/>
      <c r="Y115" s="1169"/>
      <c r="Z115" s="1169"/>
      <c r="AA115" s="1169"/>
      <c r="AB115" s="1169"/>
      <c r="AC115" s="1169"/>
      <c r="AD115" s="1169"/>
      <c r="AE115" s="1169"/>
      <c r="AF115" s="1169"/>
      <c r="AG115" s="1169"/>
      <c r="AH115" s="1169"/>
      <c r="AI115" s="1169"/>
      <c r="AJ115" s="1169"/>
      <c r="AK115" s="1169"/>
    </row>
    <row r="116" spans="1:37" ht="17.5" customHeight="1">
      <c r="A116" s="233"/>
      <c r="B116" s="223" t="s">
        <v>147</v>
      </c>
      <c r="C116" s="220"/>
      <c r="D116" s="220"/>
      <c r="E116" s="220"/>
      <c r="F116" s="220"/>
      <c r="G116" s="220"/>
      <c r="H116" s="220"/>
      <c r="I116" s="220"/>
      <c r="J116" s="220"/>
      <c r="K116" s="220"/>
      <c r="L116" s="220"/>
      <c r="M116" s="220"/>
      <c r="N116" s="220"/>
      <c r="O116" s="24"/>
      <c r="P116" s="229"/>
      <c r="Q116" s="24"/>
      <c r="R116" s="24"/>
      <c r="S116" s="24"/>
      <c r="T116" s="23"/>
      <c r="U116" s="23"/>
      <c r="V116" s="291"/>
      <c r="W116" s="293"/>
      <c r="X116" s="292"/>
      <c r="Y116" s="292"/>
      <c r="Z116" s="292"/>
      <c r="AA116" s="292"/>
      <c r="AB116" s="292"/>
      <c r="AC116" s="292"/>
      <c r="AD116" s="292"/>
      <c r="AE116" s="292"/>
      <c r="AF116" s="292"/>
      <c r="AG116" s="292"/>
      <c r="AH116" s="292"/>
      <c r="AI116" s="292"/>
      <c r="AJ116" s="292"/>
      <c r="AK116" s="138"/>
    </row>
    <row r="117" spans="1:37" ht="12" customHeight="1">
      <c r="A117" s="233"/>
      <c r="B117" s="220"/>
      <c r="C117" s="220"/>
      <c r="D117" s="220"/>
      <c r="E117" s="220"/>
      <c r="F117" s="220"/>
      <c r="G117" s="220"/>
      <c r="H117" s="220"/>
      <c r="I117" s="220"/>
      <c r="J117" s="220"/>
      <c r="K117" s="220"/>
      <c r="L117" s="220"/>
      <c r="M117" s="220"/>
      <c r="N117" s="220"/>
      <c r="O117" s="24"/>
      <c r="P117" s="229"/>
      <c r="Q117" s="24"/>
      <c r="R117" s="24"/>
      <c r="S117" s="24"/>
      <c r="T117" s="23"/>
      <c r="U117" s="23"/>
      <c r="V117" s="295"/>
      <c r="W117" s="292"/>
      <c r="X117" s="292"/>
      <c r="Y117" s="292"/>
      <c r="Z117" s="292"/>
      <c r="AA117" s="292"/>
      <c r="AB117" s="292"/>
      <c r="AC117" s="292"/>
      <c r="AD117" s="292"/>
      <c r="AE117" s="292"/>
      <c r="AF117" s="292"/>
      <c r="AG117" s="292"/>
      <c r="AH117" s="292"/>
      <c r="AI117" s="292"/>
      <c r="AJ117" s="292"/>
      <c r="AK117" s="138"/>
    </row>
    <row r="118" spans="1:37" ht="25" customHeight="1">
      <c r="A118" s="233"/>
      <c r="B118" s="220" t="s">
        <v>382</v>
      </c>
      <c r="C118" s="220"/>
      <c r="D118" s="220"/>
      <c r="E118" s="220"/>
      <c r="F118" s="220"/>
      <c r="G118" s="220"/>
      <c r="H118" s="220"/>
      <c r="I118" s="220"/>
      <c r="J118" s="220"/>
      <c r="K118" s="220"/>
      <c r="L118" s="220"/>
      <c r="M118" s="220"/>
      <c r="N118" s="220"/>
      <c r="O118" s="24"/>
      <c r="Q118" s="24"/>
      <c r="R118" s="24"/>
      <c r="S118" s="24"/>
      <c r="T118" s="23"/>
      <c r="U118" s="23"/>
      <c r="V118" s="295"/>
      <c r="W118" s="1169"/>
      <c r="X118" s="1169"/>
      <c r="Y118" s="1169"/>
      <c r="Z118" s="1169"/>
      <c r="AA118" s="1169"/>
      <c r="AB118" s="1169"/>
      <c r="AC118" s="1169"/>
      <c r="AD118" s="1169"/>
      <c r="AE118" s="1169"/>
      <c r="AF118" s="1169"/>
      <c r="AG118" s="1169"/>
      <c r="AH118" s="1169"/>
      <c r="AI118" s="1169"/>
      <c r="AJ118" s="1169"/>
      <c r="AK118" s="1169"/>
    </row>
    <row r="119" spans="1:37" ht="25" customHeight="1">
      <c r="A119" s="233"/>
      <c r="B119" s="350" t="s">
        <v>383</v>
      </c>
      <c r="C119" s="351"/>
      <c r="D119" s="351"/>
      <c r="E119" s="351"/>
      <c r="F119" s="351"/>
      <c r="G119" s="352"/>
      <c r="H119" s="352"/>
      <c r="I119" s="352"/>
      <c r="J119" s="353"/>
      <c r="K119" s="353"/>
      <c r="L119" s="354"/>
      <c r="M119" s="354"/>
      <c r="N119" s="354"/>
      <c r="O119" s="353"/>
      <c r="P119" s="353"/>
      <c r="Q119" s="355"/>
      <c r="R119" s="355"/>
      <c r="S119" s="355"/>
      <c r="T119" s="356"/>
      <c r="U119" s="356"/>
      <c r="V119" s="295"/>
      <c r="W119" s="426"/>
      <c r="X119" s="426"/>
      <c r="Y119" s="426"/>
      <c r="Z119" s="426"/>
      <c r="AA119" s="426"/>
      <c r="AB119" s="426"/>
      <c r="AC119" s="426"/>
      <c r="AD119" s="426"/>
      <c r="AE119" s="426"/>
      <c r="AF119" s="426"/>
      <c r="AG119" s="426"/>
      <c r="AH119" s="426"/>
      <c r="AI119" s="426"/>
      <c r="AJ119" s="292"/>
      <c r="AK119" s="138"/>
    </row>
    <row r="120" spans="1:37" ht="25" customHeight="1">
      <c r="A120" s="233"/>
      <c r="B120" s="1404" t="s">
        <v>358</v>
      </c>
      <c r="C120" s="1405"/>
      <c r="D120" s="1405"/>
      <c r="E120" s="1405"/>
      <c r="F120" s="1406"/>
      <c r="G120" s="1357" t="s">
        <v>385</v>
      </c>
      <c r="H120" s="1358"/>
      <c r="I120" s="1358"/>
      <c r="J120" s="1358"/>
      <c r="K120" s="1358"/>
      <c r="L120" s="1358"/>
      <c r="M120" s="1358"/>
      <c r="N120" s="1358"/>
      <c r="O120" s="1358"/>
      <c r="P120" s="1358"/>
      <c r="Q120" s="1358"/>
      <c r="R120" s="1359"/>
      <c r="S120" s="1357" t="s">
        <v>386</v>
      </c>
      <c r="T120" s="1358"/>
      <c r="U120" s="1359"/>
      <c r="V120" s="291"/>
      <c r="W120" s="426"/>
      <c r="X120" s="426"/>
      <c r="Y120" s="426"/>
      <c r="Z120" s="426"/>
      <c r="AA120" s="426"/>
      <c r="AB120" s="426"/>
      <c r="AC120" s="426"/>
      <c r="AD120" s="426"/>
      <c r="AE120" s="426"/>
      <c r="AF120" s="426"/>
      <c r="AG120" s="426"/>
      <c r="AH120" s="426"/>
      <c r="AI120" s="426"/>
      <c r="AJ120" s="297"/>
      <c r="AK120" s="138"/>
    </row>
    <row r="121" spans="1:37" ht="20.5" customHeight="1">
      <c r="A121" s="233"/>
      <c r="B121" s="1407"/>
      <c r="C121" s="1408"/>
      <c r="D121" s="1408"/>
      <c r="E121" s="1408"/>
      <c r="F121" s="1409"/>
      <c r="G121" s="446" t="s">
        <v>416</v>
      </c>
      <c r="H121" s="437">
        <f>基本入力!F75</f>
        <v>7</v>
      </c>
      <c r="I121" s="113" t="s">
        <v>417</v>
      </c>
      <c r="J121" s="446" t="s">
        <v>416</v>
      </c>
      <c r="K121" s="437">
        <f>基本入力!M82</f>
        <v>8</v>
      </c>
      <c r="L121" s="113" t="s">
        <v>417</v>
      </c>
      <c r="M121" s="446" t="s">
        <v>416</v>
      </c>
      <c r="N121" s="437">
        <f>基本入力!M84</f>
        <v>9</v>
      </c>
      <c r="O121" s="113" t="s">
        <v>417</v>
      </c>
      <c r="P121" s="446" t="s">
        <v>416</v>
      </c>
      <c r="Q121" s="437">
        <f>基本入力!M86</f>
        <v>10</v>
      </c>
      <c r="R121" s="113" t="s">
        <v>417</v>
      </c>
      <c r="S121" s="1096" t="s">
        <v>448</v>
      </c>
      <c r="T121" s="1097"/>
      <c r="U121" s="1400"/>
      <c r="V121" s="291"/>
      <c r="W121" s="297"/>
      <c r="X121" s="297"/>
      <c r="Y121" s="297"/>
      <c r="Z121" s="297"/>
      <c r="AA121" s="297"/>
      <c r="AB121" s="297"/>
      <c r="AC121" s="297"/>
      <c r="AD121" s="297"/>
      <c r="AE121" s="297"/>
      <c r="AF121" s="297"/>
      <c r="AG121" s="297"/>
      <c r="AH121" s="297"/>
      <c r="AI121" s="297"/>
      <c r="AJ121" s="297"/>
      <c r="AK121" s="138"/>
    </row>
    <row r="122" spans="1:37" ht="35.5" customHeight="1">
      <c r="A122" s="233"/>
      <c r="B122" s="1397" t="s">
        <v>359</v>
      </c>
      <c r="C122" s="1398"/>
      <c r="D122" s="1398"/>
      <c r="E122" s="1398"/>
      <c r="F122" s="1399"/>
      <c r="G122" s="1369" t="str">
        <f>IF(基準算定表!T120="","",基準算定表!T120)</f>
        <v/>
      </c>
      <c r="H122" s="1370"/>
      <c r="I122" s="357" t="s">
        <v>384</v>
      </c>
      <c r="J122" s="1369" t="str">
        <f>IF(①算定表!T112="","",①算定表!T112)</f>
        <v/>
      </c>
      <c r="K122" s="1370"/>
      <c r="L122" s="357" t="s">
        <v>384</v>
      </c>
      <c r="M122" s="1367"/>
      <c r="N122" s="1368"/>
      <c r="O122" s="405" t="s">
        <v>384</v>
      </c>
      <c r="P122" s="1367"/>
      <c r="Q122" s="1368"/>
      <c r="R122" s="405" t="s">
        <v>384</v>
      </c>
      <c r="S122" s="1371" t="str">
        <f>IF(計画書!O116="","",計画書!O116)</f>
        <v/>
      </c>
      <c r="T122" s="1372"/>
      <c r="U122" s="405" t="s">
        <v>384</v>
      </c>
      <c r="V122" s="291"/>
      <c r="W122" s="292"/>
      <c r="X122" s="292"/>
      <c r="Y122" s="292"/>
      <c r="Z122" s="292"/>
      <c r="AA122" s="292"/>
      <c r="AB122" s="292"/>
      <c r="AC122" s="292"/>
      <c r="AD122" s="292"/>
      <c r="AE122" s="292"/>
      <c r="AF122" s="292"/>
      <c r="AG122" s="292"/>
      <c r="AH122" s="292"/>
      <c r="AI122" s="292"/>
      <c r="AJ122" s="292"/>
      <c r="AK122" s="138"/>
    </row>
    <row r="123" spans="1:37" ht="12" customHeight="1">
      <c r="A123" s="233"/>
      <c r="B123" s="358"/>
      <c r="C123" s="358"/>
      <c r="D123" s="358"/>
      <c r="E123" s="358"/>
      <c r="F123" s="358"/>
      <c r="G123" s="358"/>
      <c r="H123" s="358"/>
      <c r="I123" s="359"/>
      <c r="J123" s="359"/>
      <c r="K123" s="359"/>
      <c r="L123" s="359"/>
      <c r="M123" s="360"/>
      <c r="N123" s="361"/>
      <c r="O123" s="360"/>
      <c r="P123" s="361"/>
      <c r="Q123" s="362"/>
      <c r="R123" s="356"/>
      <c r="S123" s="356"/>
      <c r="T123" s="356"/>
      <c r="U123" s="362"/>
      <c r="V123" s="295"/>
      <c r="W123" s="1034"/>
      <c r="X123" s="1034"/>
      <c r="Y123" s="1034"/>
      <c r="Z123" s="1034"/>
      <c r="AA123" s="1034"/>
      <c r="AB123" s="1034"/>
      <c r="AC123" s="1034"/>
      <c r="AD123" s="1034"/>
      <c r="AE123" s="1034"/>
      <c r="AF123" s="1034"/>
      <c r="AG123" s="1034"/>
      <c r="AH123" s="1034"/>
      <c r="AI123" s="1034"/>
      <c r="AJ123" s="292"/>
      <c r="AK123" s="138"/>
    </row>
    <row r="124" spans="1:37" ht="25" customHeight="1">
      <c r="A124" s="233"/>
      <c r="B124" s="363" t="s">
        <v>387</v>
      </c>
      <c r="C124" s="363"/>
      <c r="D124" s="363"/>
      <c r="E124" s="363"/>
      <c r="F124" s="364">
        <v>1</v>
      </c>
      <c r="G124" s="363" t="s">
        <v>388</v>
      </c>
      <c r="H124" s="365"/>
      <c r="I124" s="365" t="s">
        <v>282</v>
      </c>
      <c r="J124" s="366">
        <f>基本入力!M82</f>
        <v>8</v>
      </c>
      <c r="K124" s="459" t="s">
        <v>443</v>
      </c>
      <c r="L124" s="367"/>
      <c r="M124" s="367"/>
      <c r="N124" s="367"/>
      <c r="O124" s="368"/>
      <c r="P124" s="368"/>
      <c r="Q124" s="368"/>
      <c r="R124" s="368"/>
      <c r="S124" s="368"/>
      <c r="T124" s="369"/>
      <c r="U124" s="369"/>
      <c r="V124" s="295"/>
      <c r="W124" s="1034"/>
      <c r="X124" s="1034"/>
      <c r="Y124" s="1034"/>
      <c r="Z124" s="1034"/>
      <c r="AA124" s="1034"/>
      <c r="AB124" s="1034"/>
      <c r="AC124" s="1034"/>
      <c r="AD124" s="1034"/>
      <c r="AE124" s="1034"/>
      <c r="AF124" s="1034"/>
      <c r="AG124" s="1034"/>
      <c r="AH124" s="1034"/>
      <c r="AI124" s="1034"/>
      <c r="AJ124" s="292"/>
      <c r="AK124" s="138"/>
    </row>
    <row r="125" spans="1:37" ht="25" customHeight="1">
      <c r="A125" s="233"/>
      <c r="B125" s="1411" t="s">
        <v>444</v>
      </c>
      <c r="C125" s="1411"/>
      <c r="D125" s="1411"/>
      <c r="E125" s="1411"/>
      <c r="F125" s="1411"/>
      <c r="G125" s="1411"/>
      <c r="H125" s="1411"/>
      <c r="I125" s="1411"/>
      <c r="J125" s="1411"/>
      <c r="K125" s="1412" t="s">
        <v>389</v>
      </c>
      <c r="L125" s="1412"/>
      <c r="M125" s="1412"/>
      <c r="N125" s="1412"/>
      <c r="O125" s="1412"/>
      <c r="P125" s="1412"/>
      <c r="Q125" s="1412"/>
      <c r="R125" s="1412"/>
      <c r="S125" s="1412"/>
      <c r="T125" s="1412"/>
      <c r="U125" s="1412"/>
      <c r="V125" s="291"/>
      <c r="W125" s="1034"/>
      <c r="X125" s="1034"/>
      <c r="Y125" s="1034"/>
      <c r="Z125" s="1034"/>
      <c r="AA125" s="1034"/>
      <c r="AB125" s="1034"/>
      <c r="AC125" s="1034"/>
      <c r="AD125" s="1034"/>
      <c r="AE125" s="1034"/>
      <c r="AF125" s="1034"/>
      <c r="AG125" s="1034"/>
      <c r="AH125" s="1034"/>
      <c r="AI125" s="1034"/>
      <c r="AJ125" s="292"/>
      <c r="AK125" s="138"/>
    </row>
    <row r="126" spans="1:37" ht="25" customHeight="1">
      <c r="A126" s="233"/>
      <c r="B126" s="1382" t="str">
        <f>IF(①算定表!N38="","",①算定表!N38*0.0258)</f>
        <v/>
      </c>
      <c r="C126" s="1396"/>
      <c r="D126" s="1396"/>
      <c r="E126" s="1396"/>
      <c r="F126" s="1396"/>
      <c r="G126" s="1396"/>
      <c r="H126" s="1396"/>
      <c r="I126" s="1396"/>
      <c r="J126" s="370" t="s">
        <v>307</v>
      </c>
      <c r="K126" s="1382" t="str">
        <f>IF(①算定表!T38="","",①算定表!T38)</f>
        <v/>
      </c>
      <c r="L126" s="1396"/>
      <c r="M126" s="1396"/>
      <c r="N126" s="1396"/>
      <c r="O126" s="1396"/>
      <c r="P126" s="1396"/>
      <c r="Q126" s="1396"/>
      <c r="R126" s="1396"/>
      <c r="S126" s="1396"/>
      <c r="T126" s="1252" t="s">
        <v>390</v>
      </c>
      <c r="U126" s="1242"/>
      <c r="V126" s="291"/>
      <c r="W126" s="292"/>
      <c r="X126" s="292"/>
      <c r="Y126" s="292"/>
      <c r="Z126" s="292"/>
      <c r="AA126" s="292"/>
      <c r="AB126" s="292"/>
      <c r="AC126" s="292"/>
      <c r="AD126" s="292"/>
      <c r="AE126" s="292"/>
      <c r="AF126" s="292"/>
      <c r="AG126" s="292"/>
      <c r="AH126" s="292"/>
      <c r="AI126" s="292"/>
      <c r="AJ126" s="292"/>
      <c r="AK126" s="138"/>
    </row>
    <row r="127" spans="1:37" ht="12.65" customHeight="1">
      <c r="A127" s="233"/>
      <c r="B127" s="220"/>
      <c r="C127" s="220"/>
      <c r="D127" s="220"/>
      <c r="E127" s="220"/>
      <c r="F127" s="220"/>
      <c r="G127" s="220"/>
      <c r="H127" s="220"/>
      <c r="I127" s="220"/>
      <c r="J127" s="220"/>
      <c r="K127" s="220"/>
      <c r="L127" s="220"/>
      <c r="M127" s="220"/>
      <c r="N127" s="220"/>
      <c r="O127" s="24"/>
      <c r="P127" s="232"/>
      <c r="Q127" s="24"/>
      <c r="R127" s="24"/>
      <c r="S127" s="24"/>
      <c r="T127" s="23"/>
      <c r="U127" s="23"/>
      <c r="V127" s="291"/>
      <c r="W127" s="292"/>
      <c r="X127" s="292"/>
      <c r="Y127" s="292"/>
      <c r="Z127" s="292"/>
      <c r="AA127" s="292"/>
      <c r="AB127" s="292"/>
      <c r="AC127" s="292"/>
      <c r="AD127" s="292"/>
      <c r="AE127" s="292"/>
      <c r="AF127" s="292"/>
      <c r="AG127" s="292"/>
      <c r="AH127" s="292"/>
      <c r="AI127" s="292"/>
      <c r="AJ127" s="292"/>
      <c r="AK127" s="138"/>
    </row>
    <row r="128" spans="1:37" ht="25" customHeight="1">
      <c r="A128" s="233"/>
      <c r="B128" s="367" t="s">
        <v>391</v>
      </c>
      <c r="C128" s="220"/>
      <c r="D128" s="220"/>
      <c r="E128" s="220"/>
      <c r="F128" s="220"/>
      <c r="G128" s="220"/>
      <c r="H128" s="220"/>
      <c r="I128" s="220"/>
      <c r="J128" s="220"/>
      <c r="K128" s="220"/>
      <c r="L128" s="220"/>
      <c r="M128" s="220"/>
      <c r="N128" s="220"/>
      <c r="O128" s="24"/>
      <c r="Q128" s="24"/>
      <c r="R128" s="24"/>
      <c r="S128" s="24"/>
      <c r="T128" s="324"/>
      <c r="U128" s="324"/>
      <c r="V128" s="295"/>
      <c r="W128" s="297"/>
      <c r="X128" s="297"/>
      <c r="Y128" s="297"/>
      <c r="Z128" s="297"/>
      <c r="AA128" s="297"/>
      <c r="AB128" s="297"/>
      <c r="AC128" s="297"/>
      <c r="AD128" s="297"/>
      <c r="AE128" s="297"/>
      <c r="AF128" s="297"/>
      <c r="AG128" s="297"/>
      <c r="AH128" s="297"/>
      <c r="AI128" s="297"/>
      <c r="AJ128" s="292"/>
      <c r="AK128" s="138"/>
    </row>
    <row r="129" spans="1:37" ht="25" customHeight="1">
      <c r="A129" s="233"/>
      <c r="B129" s="270" t="s">
        <v>392</v>
      </c>
      <c r="C129" s="270"/>
      <c r="D129" s="270"/>
      <c r="E129" s="270"/>
      <c r="F129" s="271">
        <v>1</v>
      </c>
      <c r="G129" s="270" t="s">
        <v>388</v>
      </c>
      <c r="I129" s="223" t="s">
        <v>282</v>
      </c>
      <c r="J129" s="272">
        <f>基本入力!M82</f>
        <v>8</v>
      </c>
      <c r="K129" s="365" t="s">
        <v>393</v>
      </c>
      <c r="L129" s="220"/>
      <c r="M129" s="220"/>
      <c r="N129" s="220"/>
      <c r="O129" s="24"/>
      <c r="Q129" s="24"/>
      <c r="R129" s="24"/>
      <c r="S129" s="24"/>
      <c r="T129" s="324"/>
      <c r="U129" s="324"/>
      <c r="V129" s="295"/>
      <c r="W129" s="293" t="s">
        <v>482</v>
      </c>
      <c r="X129" s="293"/>
      <c r="Y129" s="293"/>
      <c r="Z129" s="293"/>
      <c r="AA129" s="293"/>
      <c r="AB129" s="293"/>
      <c r="AC129" s="293"/>
      <c r="AD129" s="293"/>
      <c r="AE129" s="293"/>
      <c r="AF129" s="293"/>
      <c r="AG129" s="293"/>
      <c r="AH129" s="293"/>
      <c r="AI129" s="293"/>
      <c r="AJ129" s="296"/>
      <c r="AK129" s="498"/>
    </row>
    <row r="130" spans="1:37" ht="25" customHeight="1">
      <c r="A130" s="233"/>
      <c r="B130" s="1098" t="s">
        <v>125</v>
      </c>
      <c r="C130" s="1373"/>
      <c r="D130" s="1374"/>
      <c r="E130" s="1168" t="s">
        <v>124</v>
      </c>
      <c r="F130" s="1168"/>
      <c r="G130" s="1168"/>
      <c r="H130" s="1168"/>
      <c r="I130" s="1168"/>
      <c r="J130" s="1168" t="s">
        <v>526</v>
      </c>
      <c r="K130" s="1168"/>
      <c r="L130" s="1168"/>
      <c r="M130" s="1168"/>
      <c r="N130" s="1168"/>
      <c r="O130" s="1168" t="s">
        <v>525</v>
      </c>
      <c r="P130" s="1168"/>
      <c r="Q130" s="1168"/>
      <c r="R130" s="1168"/>
      <c r="S130" s="1168"/>
      <c r="T130" s="1168"/>
      <c r="U130" s="1168"/>
      <c r="V130" s="291"/>
      <c r="W130" s="297"/>
      <c r="X130" s="297"/>
      <c r="Y130" s="297"/>
      <c r="Z130" s="297"/>
      <c r="AA130" s="297"/>
      <c r="AB130" s="297"/>
      <c r="AC130" s="297"/>
      <c r="AD130" s="297"/>
      <c r="AE130" s="297"/>
      <c r="AF130" s="297"/>
      <c r="AG130" s="297"/>
      <c r="AH130" s="297"/>
      <c r="AI130" s="297"/>
      <c r="AJ130" s="292"/>
      <c r="AK130" s="138"/>
    </row>
    <row r="131" spans="1:37" ht="25" customHeight="1">
      <c r="A131" s="233"/>
      <c r="B131" s="1410"/>
      <c r="C131" s="1410"/>
      <c r="D131" s="1410"/>
      <c r="E131" s="1417"/>
      <c r="F131" s="1418"/>
      <c r="G131" s="1418"/>
      <c r="H131" s="1418"/>
      <c r="I131" s="1431"/>
      <c r="J131" s="1417"/>
      <c r="K131" s="1418"/>
      <c r="L131" s="1418"/>
      <c r="M131" s="1418"/>
      <c r="N131" s="1431"/>
      <c r="O131" s="1417"/>
      <c r="P131" s="1418"/>
      <c r="Q131" s="1418"/>
      <c r="R131" s="1418"/>
      <c r="S131" s="1418"/>
      <c r="T131" s="1418"/>
      <c r="U131" s="1431"/>
      <c r="V131" s="291"/>
      <c r="W131" s="292"/>
      <c r="X131" s="292"/>
      <c r="Y131" s="292"/>
      <c r="Z131" s="292"/>
      <c r="AA131" s="292"/>
      <c r="AB131" s="292"/>
      <c r="AC131" s="292"/>
      <c r="AD131" s="292"/>
      <c r="AE131" s="292"/>
      <c r="AF131" s="292"/>
      <c r="AG131" s="292"/>
      <c r="AH131" s="292"/>
      <c r="AI131" s="292"/>
      <c r="AJ131" s="292"/>
      <c r="AK131" s="138"/>
    </row>
    <row r="132" spans="1:37" ht="25" customHeight="1">
      <c r="A132" s="233"/>
      <c r="B132" s="1410"/>
      <c r="C132" s="1410"/>
      <c r="D132" s="1410"/>
      <c r="E132" s="1417"/>
      <c r="F132" s="1418"/>
      <c r="G132" s="1418"/>
      <c r="H132" s="1418"/>
      <c r="I132" s="1431"/>
      <c r="J132" s="1417"/>
      <c r="K132" s="1418"/>
      <c r="L132" s="1418"/>
      <c r="M132" s="1418"/>
      <c r="N132" s="1431"/>
      <c r="O132" s="1417"/>
      <c r="P132" s="1418"/>
      <c r="Q132" s="1418"/>
      <c r="R132" s="1418"/>
      <c r="S132" s="1418"/>
      <c r="T132" s="1418"/>
      <c r="U132" s="1431"/>
      <c r="V132" s="291"/>
      <c r="W132" s="292"/>
      <c r="X132" s="292"/>
      <c r="Y132" s="292"/>
      <c r="Z132" s="292"/>
      <c r="AA132" s="292"/>
      <c r="AB132" s="292"/>
      <c r="AC132" s="292"/>
      <c r="AD132" s="292"/>
      <c r="AE132" s="292"/>
      <c r="AF132" s="292"/>
      <c r="AG132" s="292"/>
      <c r="AH132" s="292"/>
      <c r="AI132" s="292"/>
      <c r="AJ132" s="292"/>
      <c r="AK132" s="138"/>
    </row>
    <row r="133" spans="1:37" ht="25" customHeight="1">
      <c r="A133" s="233"/>
      <c r="B133" s="1410"/>
      <c r="C133" s="1410"/>
      <c r="D133" s="1410"/>
      <c r="E133" s="1417"/>
      <c r="F133" s="1418"/>
      <c r="G133" s="1418"/>
      <c r="H133" s="1418"/>
      <c r="I133" s="1431"/>
      <c r="J133" s="1417"/>
      <c r="K133" s="1418"/>
      <c r="L133" s="1418"/>
      <c r="M133" s="1418"/>
      <c r="N133" s="1431"/>
      <c r="O133" s="1417"/>
      <c r="P133" s="1418"/>
      <c r="Q133" s="1418"/>
      <c r="R133" s="1418"/>
      <c r="S133" s="1418"/>
      <c r="T133" s="1418"/>
      <c r="U133" s="1431"/>
      <c r="V133" s="295"/>
      <c r="W133" s="1034"/>
      <c r="X133" s="1034"/>
      <c r="Y133" s="1034"/>
      <c r="Z133" s="1034"/>
      <c r="AA133" s="1034"/>
      <c r="AB133" s="1034"/>
      <c r="AC133" s="1034"/>
      <c r="AD133" s="1034"/>
      <c r="AE133" s="1034"/>
      <c r="AF133" s="1034"/>
      <c r="AG133" s="1034"/>
      <c r="AH133" s="1034"/>
      <c r="AI133" s="1034"/>
      <c r="AJ133" s="292"/>
      <c r="AK133" s="138"/>
    </row>
    <row r="134" spans="1:37" ht="25" customHeight="1">
      <c r="A134" s="233"/>
      <c r="B134" s="1413"/>
      <c r="C134" s="1413"/>
      <c r="D134" s="1413"/>
      <c r="E134" s="1417"/>
      <c r="F134" s="1418"/>
      <c r="G134" s="1418"/>
      <c r="H134" s="1418"/>
      <c r="I134" s="1431"/>
      <c r="J134" s="1417"/>
      <c r="K134" s="1418"/>
      <c r="L134" s="1418"/>
      <c r="M134" s="1418"/>
      <c r="N134" s="1431"/>
      <c r="O134" s="1417"/>
      <c r="P134" s="1418"/>
      <c r="Q134" s="1418"/>
      <c r="R134" s="1418"/>
      <c r="S134" s="1418"/>
      <c r="T134" s="1418"/>
      <c r="U134" s="1431"/>
      <c r="V134" s="295"/>
      <c r="W134" s="1034"/>
      <c r="X134" s="1034"/>
      <c r="Y134" s="1034"/>
      <c r="Z134" s="1034"/>
      <c r="AA134" s="1034"/>
      <c r="AB134" s="1034"/>
      <c r="AC134" s="1034"/>
      <c r="AD134" s="1034"/>
      <c r="AE134" s="1034"/>
      <c r="AF134" s="1034"/>
      <c r="AG134" s="1034"/>
      <c r="AH134" s="1034"/>
      <c r="AI134" s="1034"/>
      <c r="AJ134" s="292"/>
      <c r="AK134" s="138"/>
    </row>
    <row r="135" spans="1:37" ht="12.65" customHeight="1">
      <c r="A135" s="233"/>
      <c r="B135" s="371"/>
      <c r="C135" s="371"/>
      <c r="D135" s="371"/>
      <c r="E135" s="371"/>
      <c r="F135" s="371"/>
      <c r="G135" s="371"/>
      <c r="H135" s="371"/>
      <c r="I135" s="371"/>
      <c r="J135" s="371"/>
      <c r="K135" s="371"/>
      <c r="L135" s="371"/>
      <c r="M135" s="371"/>
      <c r="N135" s="371"/>
      <c r="O135" s="371"/>
      <c r="P135" s="371"/>
      <c r="Q135" s="371"/>
      <c r="R135" s="371"/>
      <c r="S135" s="371"/>
      <c r="T135" s="371"/>
      <c r="U135" s="371"/>
      <c r="V135" s="291"/>
      <c r="W135" s="1034"/>
      <c r="X135" s="1034"/>
      <c r="Y135" s="1034"/>
      <c r="Z135" s="1034"/>
      <c r="AA135" s="1034"/>
      <c r="AB135" s="1034"/>
      <c r="AC135" s="1034"/>
      <c r="AD135" s="1034"/>
      <c r="AE135" s="1034"/>
      <c r="AF135" s="1034"/>
      <c r="AG135" s="1034"/>
      <c r="AH135" s="1034"/>
      <c r="AI135" s="1034"/>
      <c r="AJ135" s="292"/>
      <c r="AK135" s="138"/>
    </row>
    <row r="136" spans="1:37" ht="25" customHeight="1">
      <c r="A136" s="233"/>
      <c r="B136" s="270" t="s">
        <v>394</v>
      </c>
      <c r="C136" s="270"/>
      <c r="D136" s="270"/>
      <c r="E136" s="270"/>
      <c r="F136" s="270"/>
      <c r="G136" s="270"/>
      <c r="K136" s="220"/>
      <c r="L136" s="220"/>
      <c r="M136" s="220"/>
      <c r="N136" s="220"/>
      <c r="O136" s="24"/>
      <c r="Q136" s="24"/>
      <c r="R136" s="24"/>
      <c r="S136" s="24"/>
      <c r="T136" s="23"/>
      <c r="U136" s="23"/>
      <c r="V136" s="141"/>
      <c r="W136" s="141"/>
      <c r="X136" s="141"/>
      <c r="Y136" s="141"/>
      <c r="Z136" s="141"/>
      <c r="AA136" s="141"/>
      <c r="AB136" s="141"/>
      <c r="AC136" s="141"/>
      <c r="AD136" s="141"/>
      <c r="AE136" s="141"/>
      <c r="AF136" s="141"/>
      <c r="AG136" s="141"/>
      <c r="AH136" s="141"/>
      <c r="AI136" s="141"/>
      <c r="AJ136" s="141"/>
      <c r="AK136" s="141"/>
    </row>
    <row r="137" spans="1:37" ht="25" customHeight="1">
      <c r="A137" s="233"/>
      <c r="B137" s="1168" t="s">
        <v>137</v>
      </c>
      <c r="C137" s="1168"/>
      <c r="D137" s="1168"/>
      <c r="E137" s="1098" t="s">
        <v>401</v>
      </c>
      <c r="F137" s="1373"/>
      <c r="G137" s="1373"/>
      <c r="H137" s="1373"/>
      <c r="I137" s="1373"/>
      <c r="J137" s="1373"/>
      <c r="K137" s="1373"/>
      <c r="L137" s="1374"/>
      <c r="M137" s="1098" t="s">
        <v>136</v>
      </c>
      <c r="N137" s="1373"/>
      <c r="O137" s="1373"/>
      <c r="P137" s="1373"/>
      <c r="Q137" s="1373"/>
      <c r="R137" s="1373"/>
      <c r="S137" s="1373"/>
      <c r="T137" s="1373"/>
      <c r="U137" s="1374"/>
      <c r="V137" s="141"/>
      <c r="W137" s="141"/>
      <c r="X137" s="141"/>
      <c r="Y137" s="141"/>
      <c r="Z137" s="141"/>
      <c r="AA137" s="141"/>
      <c r="AB137" s="141"/>
      <c r="AC137" s="141"/>
      <c r="AD137" s="141"/>
      <c r="AE137" s="141"/>
      <c r="AF137" s="141"/>
      <c r="AG137" s="141"/>
      <c r="AH137" s="141"/>
      <c r="AI137" s="141"/>
      <c r="AJ137" s="141"/>
      <c r="AK137" s="141"/>
    </row>
    <row r="138" spans="1:37" ht="25" customHeight="1">
      <c r="A138" s="233"/>
      <c r="B138" s="1168" t="s">
        <v>138</v>
      </c>
      <c r="C138" s="1168"/>
      <c r="D138" s="1168"/>
      <c r="E138" s="1414" t="str">
        <f>IF(①算定表!F103="","",①算定表!F103)</f>
        <v/>
      </c>
      <c r="F138" s="1415"/>
      <c r="G138" s="1415"/>
      <c r="H138" s="1415"/>
      <c r="I138" s="1415"/>
      <c r="J138" s="1415"/>
      <c r="K138" s="1415"/>
      <c r="L138" s="1416"/>
      <c r="M138" s="1369" t="str">
        <f>IF(①算定表!R103="","",①算定表!R103)</f>
        <v/>
      </c>
      <c r="N138" s="1370"/>
      <c r="O138" s="1370"/>
      <c r="P138" s="1370"/>
      <c r="Q138" s="1370"/>
      <c r="R138" s="1370"/>
      <c r="S138" s="1419"/>
      <c r="T138" s="1252" t="s">
        <v>145</v>
      </c>
      <c r="U138" s="1242"/>
      <c r="V138" s="141"/>
      <c r="W138" s="141"/>
      <c r="X138" s="141"/>
      <c r="Y138" s="141"/>
      <c r="Z138" s="141"/>
      <c r="AA138" s="141"/>
      <c r="AB138" s="141"/>
      <c r="AC138" s="141"/>
      <c r="AD138" s="141"/>
      <c r="AE138" s="141"/>
      <c r="AF138" s="141"/>
      <c r="AG138" s="141"/>
      <c r="AH138" s="141"/>
      <c r="AI138" s="141"/>
      <c r="AJ138" s="141"/>
      <c r="AK138" s="141"/>
    </row>
    <row r="139" spans="1:37" ht="25" customHeight="1">
      <c r="A139" s="233"/>
      <c r="B139" s="1168" t="s">
        <v>134</v>
      </c>
      <c r="C139" s="1168"/>
      <c r="D139" s="1168"/>
      <c r="E139" s="1384" t="str">
        <f>IF(①算定表!F104="","",①算定表!F104)</f>
        <v/>
      </c>
      <c r="F139" s="1384"/>
      <c r="G139" s="1384"/>
      <c r="H139" s="1384"/>
      <c r="I139" s="1384"/>
      <c r="J139" s="1384"/>
      <c r="K139" s="1384"/>
      <c r="L139" s="1384"/>
      <c r="M139" s="1366" t="str">
        <f>IF(①算定表!R104="","",①算定表!R104)</f>
        <v/>
      </c>
      <c r="N139" s="1366"/>
      <c r="O139" s="1366"/>
      <c r="P139" s="1366"/>
      <c r="Q139" s="1366"/>
      <c r="R139" s="1366"/>
      <c r="S139" s="1366"/>
      <c r="T139" s="1252" t="s">
        <v>145</v>
      </c>
      <c r="U139" s="1242"/>
      <c r="V139" s="141"/>
      <c r="W139" s="141"/>
      <c r="X139" s="141"/>
      <c r="Y139" s="141"/>
      <c r="Z139" s="141"/>
      <c r="AA139" s="141"/>
      <c r="AB139" s="141"/>
      <c r="AC139" s="141"/>
      <c r="AD139" s="141"/>
      <c r="AE139" s="141"/>
      <c r="AF139" s="141"/>
      <c r="AG139" s="141"/>
      <c r="AH139" s="141"/>
      <c r="AI139" s="141"/>
      <c r="AJ139" s="141"/>
      <c r="AK139" s="141"/>
    </row>
    <row r="140" spans="1:37" ht="13" customHeight="1">
      <c r="A140" s="233"/>
      <c r="B140" s="23"/>
      <c r="C140" s="23"/>
      <c r="D140" s="23"/>
      <c r="E140" s="23"/>
      <c r="F140" s="23"/>
      <c r="G140" s="23"/>
      <c r="H140" s="23"/>
      <c r="I140" s="23"/>
      <c r="J140" s="23"/>
      <c r="K140" s="23"/>
      <c r="L140" s="23"/>
      <c r="M140" s="23"/>
      <c r="N140" s="23"/>
      <c r="O140" s="23"/>
      <c r="P140" s="23"/>
      <c r="Q140" s="23"/>
      <c r="R140" s="23"/>
      <c r="S140" s="23"/>
      <c r="T140" s="210"/>
      <c r="U140" s="210"/>
      <c r="V140" s="141"/>
      <c r="W140" s="141"/>
      <c r="X140" s="141"/>
      <c r="Y140" s="141"/>
      <c r="Z140" s="141"/>
      <c r="AA140" s="141"/>
      <c r="AB140" s="141"/>
      <c r="AC140" s="141"/>
      <c r="AD140" s="141"/>
      <c r="AE140" s="141"/>
      <c r="AF140" s="141"/>
      <c r="AG140" s="141"/>
      <c r="AH140" s="141"/>
      <c r="AI140" s="141"/>
      <c r="AJ140" s="141"/>
      <c r="AK140" s="141"/>
    </row>
    <row r="141" spans="1:37" ht="25" customHeight="1">
      <c r="A141" s="233"/>
      <c r="B141" s="220" t="s">
        <v>395</v>
      </c>
      <c r="C141" s="220"/>
      <c r="D141" s="220"/>
      <c r="E141" s="220"/>
      <c r="F141" s="220"/>
      <c r="G141" s="220"/>
      <c r="H141" s="220"/>
      <c r="I141" s="220"/>
      <c r="J141" s="220"/>
      <c r="K141" s="220"/>
      <c r="L141" s="220"/>
      <c r="M141" s="220"/>
      <c r="N141" s="220"/>
      <c r="O141" s="24"/>
      <c r="Q141" s="24"/>
      <c r="R141" s="24"/>
      <c r="S141" s="24"/>
      <c r="T141" s="23"/>
      <c r="U141" s="23"/>
      <c r="V141" s="141"/>
      <c r="W141" s="141"/>
      <c r="X141" s="141"/>
      <c r="Y141" s="141"/>
      <c r="Z141" s="141"/>
      <c r="AA141" s="141"/>
      <c r="AB141" s="141"/>
      <c r="AC141" s="141"/>
      <c r="AD141" s="141"/>
      <c r="AE141" s="141"/>
      <c r="AF141" s="141"/>
      <c r="AG141" s="141"/>
      <c r="AH141" s="141"/>
      <c r="AI141" s="141"/>
      <c r="AJ141" s="141"/>
      <c r="AK141" s="141"/>
    </row>
    <row r="142" spans="1:37" ht="25" customHeight="1">
      <c r="A142" s="233"/>
      <c r="B142" s="270"/>
      <c r="C142" s="270" t="s">
        <v>127</v>
      </c>
      <c r="D142" s="273"/>
      <c r="E142" s="249">
        <v>1</v>
      </c>
      <c r="F142" s="270" t="s">
        <v>141</v>
      </c>
      <c r="G142" s="270"/>
      <c r="H142" s="223" t="s">
        <v>284</v>
      </c>
      <c r="I142" s="272">
        <f>基本入力!M82</f>
        <v>8</v>
      </c>
      <c r="J142" s="223" t="s">
        <v>135</v>
      </c>
      <c r="K142" s="220"/>
      <c r="L142" s="220"/>
      <c r="M142" s="220"/>
      <c r="N142" s="220"/>
      <c r="O142" s="24"/>
      <c r="Q142" s="24"/>
      <c r="R142" s="24"/>
      <c r="S142" s="24"/>
      <c r="T142" s="23"/>
      <c r="U142" s="23"/>
      <c r="V142" s="141"/>
      <c r="W142" s="141"/>
      <c r="X142" s="141"/>
      <c r="Y142" s="141"/>
      <c r="Z142" s="141"/>
      <c r="AA142" s="141"/>
      <c r="AB142" s="141"/>
      <c r="AC142" s="141"/>
      <c r="AD142" s="141"/>
      <c r="AE142" s="141"/>
      <c r="AF142" s="141"/>
      <c r="AG142" s="141"/>
      <c r="AH142" s="141"/>
      <c r="AI142" s="141"/>
      <c r="AJ142" s="141"/>
      <c r="AK142" s="141"/>
    </row>
    <row r="143" spans="1:37" ht="25" customHeight="1">
      <c r="A143" s="233"/>
      <c r="B143" s="1168" t="s">
        <v>130</v>
      </c>
      <c r="C143" s="1168"/>
      <c r="D143" s="1168"/>
      <c r="E143" s="1168"/>
      <c r="F143" s="1168"/>
      <c r="G143" s="1168"/>
      <c r="H143" s="1168"/>
      <c r="I143" s="1168"/>
      <c r="J143" s="1168"/>
      <c r="K143" s="1383" t="s">
        <v>133</v>
      </c>
      <c r="L143" s="1383"/>
      <c r="M143" s="1098" t="s">
        <v>136</v>
      </c>
      <c r="N143" s="1373"/>
      <c r="O143" s="1373"/>
      <c r="P143" s="1373"/>
      <c r="Q143" s="1373"/>
      <c r="R143" s="1373"/>
      <c r="S143" s="1373"/>
      <c r="T143" s="1373"/>
      <c r="U143" s="1374"/>
      <c r="V143" s="141"/>
      <c r="W143" s="141"/>
      <c r="X143" s="141"/>
      <c r="Y143" s="141"/>
      <c r="Z143" s="141"/>
      <c r="AA143" s="141"/>
      <c r="AB143" s="141"/>
      <c r="AC143" s="141"/>
      <c r="AD143" s="141"/>
      <c r="AE143" s="141"/>
      <c r="AF143" s="141"/>
      <c r="AG143" s="141"/>
      <c r="AH143" s="141"/>
      <c r="AI143" s="141"/>
      <c r="AJ143" s="141"/>
      <c r="AK143" s="141"/>
    </row>
    <row r="144" spans="1:37" ht="25" customHeight="1">
      <c r="A144" s="233"/>
      <c r="B144" s="1380" t="str">
        <f>IF(①算定表!B96="","",①算定表!B96)</f>
        <v>電気</v>
      </c>
      <c r="C144" s="1380"/>
      <c r="D144" s="1424" t="s">
        <v>434</v>
      </c>
      <c r="E144" s="1380"/>
      <c r="F144" s="1380"/>
      <c r="G144" s="1380"/>
      <c r="H144" s="1380"/>
      <c r="I144" s="1380"/>
      <c r="J144" s="1380"/>
      <c r="K144" s="1380" t="str">
        <f>IF(①算定表!H96="","",①算定表!H96)</f>
        <v/>
      </c>
      <c r="L144" s="1380"/>
      <c r="M144" s="1381" t="str">
        <f>IF(①算定表!R96="","",①算定表!R96)</f>
        <v/>
      </c>
      <c r="N144" s="1381"/>
      <c r="O144" s="1381"/>
      <c r="P144" s="1381"/>
      <c r="Q144" s="1381"/>
      <c r="R144" s="1381"/>
      <c r="S144" s="1382"/>
      <c r="T144" s="1252" t="s">
        <v>145</v>
      </c>
      <c r="U144" s="1242"/>
      <c r="V144" s="141"/>
      <c r="W144" s="141"/>
      <c r="X144" s="141"/>
      <c r="Y144" s="141"/>
      <c r="Z144" s="141"/>
      <c r="AA144" s="141"/>
      <c r="AB144" s="141"/>
      <c r="AC144" s="141"/>
      <c r="AD144" s="141"/>
      <c r="AE144" s="141"/>
      <c r="AF144" s="141"/>
      <c r="AG144" s="141"/>
      <c r="AH144" s="141"/>
      <c r="AI144" s="141"/>
      <c r="AJ144" s="141"/>
      <c r="AK144" s="141"/>
    </row>
    <row r="145" spans="1:37" ht="25" customHeight="1">
      <c r="A145" s="233"/>
      <c r="B145" s="1380"/>
      <c r="C145" s="1380"/>
      <c r="D145" s="1424" t="s">
        <v>435</v>
      </c>
      <c r="E145" s="1380"/>
      <c r="F145" s="1380"/>
      <c r="G145" s="1380"/>
      <c r="H145" s="1380"/>
      <c r="I145" s="1380"/>
      <c r="J145" s="1380"/>
      <c r="K145" s="1380" t="str">
        <f>IF(①算定表!H97="","",①算定表!H97)</f>
        <v/>
      </c>
      <c r="L145" s="1380"/>
      <c r="M145" s="1381" t="str">
        <f>IF(①算定表!R97="","",①算定表!R97)</f>
        <v/>
      </c>
      <c r="N145" s="1381"/>
      <c r="O145" s="1381"/>
      <c r="P145" s="1381"/>
      <c r="Q145" s="1381"/>
      <c r="R145" s="1381"/>
      <c r="S145" s="1382"/>
      <c r="T145" s="1252" t="s">
        <v>145</v>
      </c>
      <c r="U145" s="1242"/>
      <c r="V145" s="141"/>
      <c r="W145" s="141"/>
      <c r="X145" s="141"/>
      <c r="Y145" s="141"/>
      <c r="Z145" s="141"/>
      <c r="AA145" s="141"/>
      <c r="AB145" s="141"/>
      <c r="AC145" s="141"/>
      <c r="AD145" s="141"/>
      <c r="AE145" s="141"/>
      <c r="AF145" s="141"/>
      <c r="AG145" s="141"/>
      <c r="AH145" s="141"/>
      <c r="AI145" s="141"/>
      <c r="AJ145" s="141"/>
      <c r="AK145" s="141"/>
    </row>
    <row r="146" spans="1:37" ht="25" customHeight="1">
      <c r="A146" s="233"/>
      <c r="B146" s="1380"/>
      <c r="C146" s="1380"/>
      <c r="D146" s="1424" t="s">
        <v>436</v>
      </c>
      <c r="E146" s="1380"/>
      <c r="F146" s="1380"/>
      <c r="G146" s="1380"/>
      <c r="H146" s="1380"/>
      <c r="I146" s="1380"/>
      <c r="J146" s="1380"/>
      <c r="K146" s="1380" t="str">
        <f>IF(①算定表!H98="","",①算定表!H98)</f>
        <v/>
      </c>
      <c r="L146" s="1380"/>
      <c r="M146" s="1381" t="str">
        <f>IF(①算定表!R98="","",①算定表!R98)</f>
        <v/>
      </c>
      <c r="N146" s="1381"/>
      <c r="O146" s="1381"/>
      <c r="P146" s="1381"/>
      <c r="Q146" s="1381"/>
      <c r="R146" s="1381"/>
      <c r="S146" s="1382"/>
      <c r="T146" s="1252" t="s">
        <v>145</v>
      </c>
      <c r="U146" s="1242"/>
      <c r="V146" s="141"/>
      <c r="W146" s="141"/>
      <c r="X146" s="141"/>
      <c r="Y146" s="141"/>
      <c r="Z146" s="141"/>
      <c r="AA146" s="141"/>
      <c r="AB146" s="141"/>
      <c r="AC146" s="141"/>
      <c r="AD146" s="141"/>
      <c r="AE146" s="141"/>
      <c r="AF146" s="141"/>
      <c r="AG146" s="141"/>
      <c r="AH146" s="141"/>
      <c r="AI146" s="141"/>
      <c r="AJ146" s="141"/>
      <c r="AK146" s="141"/>
    </row>
    <row r="147" spans="1:37" ht="25" customHeight="1">
      <c r="A147" s="233"/>
      <c r="B147" s="1380" t="str">
        <f>IF(①算定表!B99="","",①算定表!B99)</f>
        <v>熱</v>
      </c>
      <c r="C147" s="1380"/>
      <c r="D147" s="1424" t="s">
        <v>437</v>
      </c>
      <c r="E147" s="1380"/>
      <c r="F147" s="1380"/>
      <c r="G147" s="1380"/>
      <c r="H147" s="1380"/>
      <c r="I147" s="1380"/>
      <c r="J147" s="1380"/>
      <c r="K147" s="1380" t="str">
        <f>IF(①算定表!H99="","",①算定表!H99)</f>
        <v/>
      </c>
      <c r="L147" s="1380"/>
      <c r="M147" s="1381" t="str">
        <f>IF(①算定表!R99="","",①算定表!R99)</f>
        <v/>
      </c>
      <c r="N147" s="1381"/>
      <c r="O147" s="1381"/>
      <c r="P147" s="1381"/>
      <c r="Q147" s="1381"/>
      <c r="R147" s="1381"/>
      <c r="S147" s="1382"/>
      <c r="T147" s="1252" t="s">
        <v>410</v>
      </c>
      <c r="U147" s="1242"/>
      <c r="V147" s="141"/>
      <c r="W147" s="141"/>
      <c r="X147" s="141"/>
      <c r="Y147" s="141"/>
      <c r="Z147" s="141"/>
      <c r="AA147" s="141"/>
      <c r="AB147" s="141"/>
      <c r="AC147" s="141"/>
      <c r="AD147" s="141"/>
      <c r="AE147" s="141"/>
      <c r="AF147" s="141"/>
      <c r="AG147" s="141"/>
      <c r="AH147" s="141"/>
      <c r="AI147" s="141"/>
      <c r="AJ147" s="141"/>
      <c r="AK147" s="141"/>
    </row>
    <row r="148" spans="1:37" ht="25" customHeight="1">
      <c r="A148" s="233"/>
      <c r="B148" s="1380" t="str">
        <f>IF(①算定表!B100="","",①算定表!B100)</f>
        <v>その他</v>
      </c>
      <c r="C148" s="1380"/>
      <c r="D148" s="1424" t="s">
        <v>438</v>
      </c>
      <c r="E148" s="1380"/>
      <c r="F148" s="1380"/>
      <c r="G148" s="1380"/>
      <c r="H148" s="1380"/>
      <c r="I148" s="1380"/>
      <c r="J148" s="1380"/>
      <c r="K148" s="1380" t="str">
        <f>IF(①算定表!H100="","",①算定表!H100)</f>
        <v/>
      </c>
      <c r="L148" s="1380"/>
      <c r="M148" s="1381" t="str">
        <f>IF(①算定表!R100="","",①算定表!R100)</f>
        <v/>
      </c>
      <c r="N148" s="1381"/>
      <c r="O148" s="1381"/>
      <c r="P148" s="1381"/>
      <c r="Q148" s="1381"/>
      <c r="R148" s="1381"/>
      <c r="S148" s="1382"/>
      <c r="T148" s="1252" t="s">
        <v>145</v>
      </c>
      <c r="U148" s="1242"/>
      <c r="V148" s="141"/>
      <c r="W148" s="141"/>
      <c r="X148" s="141"/>
      <c r="Y148" s="141"/>
      <c r="Z148" s="141"/>
      <c r="AA148" s="141"/>
      <c r="AB148" s="141"/>
      <c r="AC148" s="141"/>
      <c r="AD148" s="141"/>
      <c r="AE148" s="141"/>
      <c r="AF148" s="141"/>
      <c r="AG148" s="141"/>
      <c r="AH148" s="141"/>
      <c r="AI148" s="141"/>
      <c r="AJ148" s="141"/>
      <c r="AK148" s="141"/>
    </row>
    <row r="149" spans="1:37" ht="12" customHeight="1">
      <c r="A149" s="233"/>
      <c r="B149" s="220"/>
      <c r="C149" s="220"/>
      <c r="D149" s="220"/>
      <c r="E149" s="220"/>
      <c r="F149" s="220"/>
      <c r="G149" s="220"/>
      <c r="H149" s="220"/>
      <c r="I149" s="220"/>
      <c r="J149" s="220"/>
      <c r="K149" s="220"/>
      <c r="L149" s="220"/>
      <c r="M149" s="220"/>
      <c r="N149" s="220"/>
      <c r="O149" s="24"/>
      <c r="P149" s="274"/>
      <c r="Q149" s="24"/>
      <c r="R149" s="24"/>
      <c r="S149" s="24"/>
      <c r="T149" s="23"/>
      <c r="U149" s="23"/>
      <c r="V149" s="141"/>
      <c r="W149" s="141"/>
      <c r="X149" s="141"/>
      <c r="Y149" s="141"/>
      <c r="Z149" s="141"/>
      <c r="AA149" s="141"/>
      <c r="AB149" s="141"/>
      <c r="AC149" s="141"/>
      <c r="AD149" s="141"/>
      <c r="AE149" s="141"/>
      <c r="AF149" s="141"/>
      <c r="AG149" s="141"/>
      <c r="AH149" s="141"/>
      <c r="AI149" s="141"/>
      <c r="AJ149" s="141"/>
      <c r="AK149" s="141"/>
    </row>
    <row r="150" spans="1:37" ht="25" customHeight="1">
      <c r="A150" s="233"/>
      <c r="B150" s="220" t="s">
        <v>396</v>
      </c>
      <c r="C150" s="23"/>
      <c r="D150" s="23"/>
      <c r="E150" s="23"/>
      <c r="F150" s="23"/>
      <c r="G150" s="23"/>
      <c r="H150" s="23"/>
      <c r="I150" s="23"/>
      <c r="J150" s="23"/>
      <c r="K150" s="23"/>
      <c r="L150" s="23"/>
      <c r="M150" s="23"/>
      <c r="N150" s="23"/>
      <c r="O150" s="23"/>
      <c r="P150" s="23"/>
      <c r="Q150" s="23"/>
      <c r="R150" s="23"/>
      <c r="S150" s="23"/>
      <c r="T150" s="210"/>
      <c r="U150" s="210"/>
      <c r="V150" s="141"/>
      <c r="W150" s="141"/>
      <c r="X150" s="141"/>
      <c r="Y150" s="141"/>
      <c r="Z150" s="141"/>
      <c r="AA150" s="141"/>
      <c r="AB150" s="141"/>
      <c r="AC150" s="141"/>
      <c r="AD150" s="141"/>
      <c r="AE150" s="141"/>
      <c r="AF150" s="141"/>
      <c r="AG150" s="141"/>
      <c r="AH150" s="141"/>
      <c r="AI150" s="141"/>
      <c r="AJ150" s="141"/>
      <c r="AK150" s="141"/>
    </row>
    <row r="151" spans="1:37" ht="25" customHeight="1">
      <c r="A151" s="233"/>
      <c r="B151" s="1382">
        <f>IF(AND(①算定表!K109="",①算定表!K110="",①算定表!L114=""),"",SUM(①算定表!K109,①算定表!K110,①算定表!L114))</f>
        <v>0</v>
      </c>
      <c r="C151" s="1396"/>
      <c r="D151" s="1396"/>
      <c r="E151" s="1396"/>
      <c r="F151" s="1396"/>
      <c r="G151" s="1252" t="s">
        <v>145</v>
      </c>
      <c r="H151" s="1242"/>
      <c r="I151" s="1423"/>
      <c r="J151" s="1423"/>
      <c r="K151" s="1423"/>
      <c r="L151" s="1423"/>
      <c r="M151" s="1132"/>
      <c r="N151" s="1132"/>
      <c r="O151" s="23"/>
      <c r="P151" s="23"/>
      <c r="Q151" s="23"/>
      <c r="R151" s="23"/>
      <c r="S151" s="23"/>
      <c r="T151" s="210"/>
      <c r="U151" s="210"/>
      <c r="V151" s="141"/>
      <c r="W151" s="141"/>
      <c r="X151" s="141"/>
      <c r="Y151" s="141"/>
      <c r="Z151" s="141"/>
      <c r="AA151" s="141"/>
      <c r="AB151" s="141"/>
      <c r="AC151" s="141"/>
      <c r="AD151" s="141"/>
      <c r="AE151" s="141"/>
      <c r="AF151" s="141"/>
      <c r="AG151" s="141"/>
      <c r="AH151" s="141"/>
      <c r="AI151" s="141"/>
      <c r="AJ151" s="141"/>
      <c r="AK151" s="141"/>
    </row>
    <row r="152" spans="1:37" ht="12" customHeight="1">
      <c r="A152" s="233"/>
      <c r="B152" s="23"/>
      <c r="C152" s="23"/>
      <c r="D152" s="23"/>
      <c r="E152" s="23"/>
      <c r="F152" s="23"/>
      <c r="G152" s="23"/>
      <c r="H152" s="23"/>
      <c r="I152" s="23"/>
      <c r="J152" s="23"/>
      <c r="K152" s="210"/>
      <c r="L152" s="210"/>
      <c r="M152" s="23"/>
      <c r="N152" s="23"/>
      <c r="O152" s="23"/>
      <c r="P152" s="23"/>
      <c r="Q152" s="23"/>
      <c r="R152" s="23"/>
      <c r="S152" s="23"/>
      <c r="T152" s="210"/>
      <c r="U152" s="210"/>
      <c r="V152" s="141"/>
      <c r="W152" s="141"/>
      <c r="X152" s="141"/>
      <c r="Y152" s="141"/>
      <c r="Z152" s="141"/>
      <c r="AA152" s="141"/>
      <c r="AB152" s="141"/>
      <c r="AC152" s="141"/>
      <c r="AD152" s="141"/>
      <c r="AE152" s="141"/>
      <c r="AF152" s="141"/>
      <c r="AG152" s="141"/>
      <c r="AH152" s="141"/>
      <c r="AI152" s="141"/>
      <c r="AJ152" s="141"/>
      <c r="AK152" s="141"/>
    </row>
    <row r="153" spans="1:37" ht="25" customHeight="1">
      <c r="A153" s="233"/>
      <c r="B153" s="372" t="s">
        <v>397</v>
      </c>
      <c r="C153" s="373"/>
      <c r="D153" s="373"/>
      <c r="E153" s="373"/>
      <c r="F153" s="373"/>
      <c r="G153" s="323"/>
      <c r="H153" s="323"/>
      <c r="I153" s="324"/>
      <c r="J153" s="324"/>
      <c r="K153" s="324"/>
      <c r="L153" s="324"/>
      <c r="M153" s="323"/>
      <c r="N153" s="323"/>
      <c r="O153" s="324"/>
      <c r="P153" s="324"/>
      <c r="Q153" s="324"/>
      <c r="R153" s="324"/>
      <c r="S153" s="324"/>
      <c r="T153" s="323"/>
      <c r="U153" s="323"/>
      <c r="V153" s="141"/>
      <c r="W153" s="293" t="s">
        <v>482</v>
      </c>
      <c r="X153" s="141"/>
      <c r="Y153" s="141"/>
      <c r="Z153" s="141"/>
      <c r="AA153" s="141"/>
      <c r="AB153" s="141"/>
      <c r="AC153" s="141"/>
      <c r="AD153" s="141"/>
      <c r="AE153" s="141"/>
      <c r="AF153" s="141"/>
      <c r="AG153" s="141"/>
      <c r="AH153" s="141"/>
      <c r="AI153" s="141"/>
      <c r="AJ153" s="141"/>
      <c r="AK153" s="141"/>
    </row>
    <row r="154" spans="1:37" ht="25" customHeight="1">
      <c r="A154" s="233"/>
      <c r="B154" s="1417"/>
      <c r="C154" s="1418"/>
      <c r="D154" s="1418"/>
      <c r="E154" s="1418"/>
      <c r="F154" s="1418"/>
      <c r="G154" s="1252" t="s">
        <v>398</v>
      </c>
      <c r="H154" s="1242"/>
      <c r="I154" s="324"/>
      <c r="J154" s="324"/>
      <c r="K154" s="324"/>
      <c r="L154" s="324"/>
      <c r="M154" s="323"/>
      <c r="N154" s="323"/>
      <c r="O154" s="324"/>
      <c r="P154" s="324"/>
      <c r="Q154" s="324"/>
      <c r="R154" s="324"/>
      <c r="S154" s="324"/>
      <c r="T154" s="323"/>
      <c r="U154" s="323"/>
      <c r="V154" s="141"/>
      <c r="W154" s="141"/>
      <c r="X154" s="141"/>
      <c r="Y154" s="141"/>
      <c r="Z154" s="141"/>
      <c r="AA154" s="141"/>
      <c r="AB154" s="141"/>
      <c r="AC154" s="141"/>
      <c r="AD154" s="141"/>
      <c r="AE154" s="141"/>
      <c r="AF154" s="141"/>
      <c r="AG154" s="141"/>
      <c r="AH154" s="141"/>
      <c r="AI154" s="141"/>
      <c r="AJ154" s="141"/>
      <c r="AK154" s="141"/>
    </row>
    <row r="155" spans="1:37" ht="17.149999999999999" customHeight="1">
      <c r="A155" s="233"/>
      <c r="B155" s="377"/>
      <c r="C155" s="377"/>
      <c r="D155" s="377"/>
      <c r="E155" s="377"/>
      <c r="F155" s="377"/>
      <c r="G155" s="378"/>
      <c r="H155" s="378"/>
      <c r="I155" s="378"/>
      <c r="J155" s="378"/>
      <c r="K155" s="378"/>
      <c r="L155" s="378"/>
      <c r="M155" s="375"/>
      <c r="N155" s="375"/>
      <c r="O155" s="376"/>
      <c r="P155" s="376"/>
      <c r="Q155" s="376"/>
      <c r="R155" s="376"/>
      <c r="S155" s="376"/>
      <c r="T155" s="375"/>
      <c r="U155" s="375"/>
      <c r="V155" s="141"/>
      <c r="W155" s="141"/>
      <c r="X155" s="141"/>
      <c r="Y155" s="141"/>
      <c r="Z155" s="141"/>
      <c r="AA155" s="141"/>
      <c r="AB155" s="141"/>
      <c r="AC155" s="141"/>
      <c r="AD155" s="141"/>
      <c r="AE155" s="141"/>
      <c r="AF155" s="141"/>
      <c r="AG155" s="141"/>
      <c r="AH155" s="141"/>
      <c r="AI155" s="141"/>
      <c r="AJ155" s="141"/>
      <c r="AK155" s="141"/>
    </row>
    <row r="156" spans="1:37" ht="25" customHeight="1">
      <c r="A156" s="233"/>
      <c r="B156" s="233"/>
      <c r="C156" s="233"/>
      <c r="D156" s="233"/>
      <c r="E156" s="233"/>
      <c r="F156" s="233"/>
      <c r="G156" s="233"/>
      <c r="H156" s="233"/>
      <c r="I156" s="233"/>
      <c r="J156" s="233"/>
      <c r="K156" s="233"/>
      <c r="L156" s="233"/>
      <c r="M156" s="233"/>
      <c r="N156" s="233"/>
      <c r="O156" s="233"/>
      <c r="P156" s="233"/>
      <c r="Q156" s="233"/>
      <c r="R156" s="233"/>
      <c r="S156" s="233"/>
      <c r="T156" s="233"/>
      <c r="U156" s="233"/>
      <c r="V156" s="141"/>
      <c r="W156" s="141"/>
      <c r="X156" s="141"/>
      <c r="Y156" s="141"/>
      <c r="Z156" s="141"/>
      <c r="AA156" s="141"/>
      <c r="AB156" s="141"/>
      <c r="AC156" s="141"/>
      <c r="AD156" s="141"/>
      <c r="AE156" s="141"/>
      <c r="AF156" s="141"/>
      <c r="AG156" s="141"/>
      <c r="AH156" s="141"/>
      <c r="AI156" s="141"/>
      <c r="AJ156" s="141"/>
      <c r="AK156" s="141"/>
    </row>
    <row r="157" spans="1:37" ht="25" customHeight="1">
      <c r="A157" s="233"/>
      <c r="B157" s="223" t="s">
        <v>147</v>
      </c>
      <c r="C157" s="377"/>
      <c r="D157" s="377"/>
      <c r="E157" s="377"/>
      <c r="F157" s="377"/>
      <c r="G157" s="375"/>
      <c r="H157" s="375"/>
      <c r="I157" s="376"/>
      <c r="J157" s="376"/>
      <c r="K157" s="376"/>
      <c r="L157" s="376"/>
      <c r="M157" s="375"/>
      <c r="N157" s="375"/>
      <c r="O157" s="376"/>
      <c r="P157" s="376"/>
      <c r="Q157" s="376"/>
      <c r="R157" s="376"/>
      <c r="S157" s="376"/>
      <c r="T157" s="375"/>
      <c r="U157" s="375"/>
      <c r="V157" s="141"/>
      <c r="W157" s="141"/>
      <c r="X157" s="141"/>
      <c r="Y157" s="141"/>
      <c r="Z157" s="141"/>
      <c r="AA157" s="141"/>
      <c r="AB157" s="141"/>
      <c r="AC157" s="141"/>
      <c r="AD157" s="141"/>
      <c r="AE157" s="141"/>
      <c r="AF157" s="141"/>
      <c r="AG157" s="141"/>
      <c r="AH157" s="141"/>
      <c r="AI157" s="141"/>
      <c r="AJ157" s="141"/>
      <c r="AK157" s="141"/>
    </row>
    <row r="158" spans="1:37" ht="25" customHeight="1">
      <c r="A158" s="233"/>
      <c r="B158" s="324"/>
      <c r="C158" s="324"/>
      <c r="D158" s="324"/>
      <c r="E158" s="324"/>
      <c r="F158" s="324"/>
      <c r="G158" s="324"/>
      <c r="H158" s="324"/>
      <c r="I158" s="324"/>
      <c r="J158" s="324"/>
      <c r="K158" s="323"/>
      <c r="L158" s="323"/>
      <c r="M158" s="324"/>
      <c r="N158" s="324"/>
      <c r="O158" s="324"/>
      <c r="P158" s="324"/>
      <c r="Q158" s="324"/>
      <c r="R158" s="324"/>
      <c r="S158" s="324"/>
      <c r="T158" s="323"/>
      <c r="U158" s="323"/>
      <c r="V158" s="141"/>
      <c r="W158" s="141"/>
      <c r="X158" s="141"/>
      <c r="Y158" s="141"/>
      <c r="Z158" s="141"/>
      <c r="AA158" s="141"/>
      <c r="AB158" s="141"/>
      <c r="AC158" s="141"/>
      <c r="AD158" s="141"/>
      <c r="AE158" s="141"/>
      <c r="AF158" s="141"/>
      <c r="AG158" s="141"/>
      <c r="AH158" s="141"/>
      <c r="AI158" s="141"/>
      <c r="AJ158" s="141"/>
      <c r="AK158" s="141"/>
    </row>
    <row r="159" spans="1:37" ht="25" customHeight="1">
      <c r="A159" s="233"/>
      <c r="B159" s="220" t="s">
        <v>399</v>
      </c>
      <c r="C159" s="220"/>
      <c r="D159" s="220"/>
      <c r="E159" s="220"/>
      <c r="F159" s="220"/>
      <c r="G159" s="220"/>
      <c r="H159" s="220"/>
      <c r="I159" s="220"/>
      <c r="J159" s="220"/>
      <c r="K159" s="220"/>
      <c r="L159" s="220"/>
      <c r="M159" s="220"/>
      <c r="N159" s="220"/>
      <c r="O159" s="24"/>
      <c r="Q159" s="24"/>
      <c r="R159" s="24"/>
      <c r="S159" s="24"/>
      <c r="T159" s="23"/>
      <c r="U159" s="23"/>
      <c r="V159" s="141"/>
      <c r="W159" s="141"/>
      <c r="X159" s="141"/>
      <c r="Y159" s="141"/>
      <c r="Z159" s="141"/>
      <c r="AA159" s="141"/>
      <c r="AB159" s="141"/>
      <c r="AC159" s="141"/>
      <c r="AD159" s="141"/>
      <c r="AE159" s="141"/>
      <c r="AF159" s="141"/>
      <c r="AG159" s="141"/>
      <c r="AH159" s="141"/>
      <c r="AI159" s="141"/>
      <c r="AJ159" s="141"/>
      <c r="AK159" s="141"/>
    </row>
    <row r="160" spans="1:37" ht="25" customHeight="1">
      <c r="A160" s="233"/>
      <c r="B160" s="1387"/>
      <c r="C160" s="1388"/>
      <c r="D160" s="1388"/>
      <c r="E160" s="1388"/>
      <c r="F160" s="1388"/>
      <c r="G160" s="1388"/>
      <c r="H160" s="1388"/>
      <c r="I160" s="1388"/>
      <c r="J160" s="1388"/>
      <c r="K160" s="1388"/>
      <c r="L160" s="1388"/>
      <c r="M160" s="1388"/>
      <c r="N160" s="1388"/>
      <c r="O160" s="1388"/>
      <c r="P160" s="1388"/>
      <c r="Q160" s="1388"/>
      <c r="R160" s="1388"/>
      <c r="S160" s="1388"/>
      <c r="T160" s="1388"/>
      <c r="U160" s="1389"/>
      <c r="V160" s="141"/>
      <c r="W160" s="293" t="s">
        <v>469</v>
      </c>
      <c r="X160" s="141"/>
      <c r="Y160" s="141"/>
      <c r="Z160" s="141"/>
      <c r="AA160" s="141"/>
      <c r="AB160" s="141"/>
      <c r="AC160" s="141"/>
      <c r="AD160" s="141"/>
      <c r="AE160" s="141"/>
      <c r="AF160" s="141"/>
      <c r="AG160" s="141"/>
      <c r="AH160" s="141"/>
      <c r="AI160" s="141"/>
      <c r="AJ160" s="141"/>
      <c r="AK160" s="141"/>
    </row>
    <row r="161" spans="1:37" ht="25" customHeight="1">
      <c r="A161" s="233"/>
      <c r="B161" s="1390"/>
      <c r="C161" s="1391"/>
      <c r="D161" s="1391"/>
      <c r="E161" s="1391"/>
      <c r="F161" s="1391"/>
      <c r="G161" s="1391"/>
      <c r="H161" s="1391"/>
      <c r="I161" s="1391"/>
      <c r="J161" s="1391"/>
      <c r="K161" s="1391"/>
      <c r="L161" s="1391"/>
      <c r="M161" s="1391"/>
      <c r="N161" s="1391"/>
      <c r="O161" s="1391"/>
      <c r="P161" s="1391"/>
      <c r="Q161" s="1391"/>
      <c r="R161" s="1391"/>
      <c r="S161" s="1391"/>
      <c r="T161" s="1391"/>
      <c r="U161" s="1392"/>
      <c r="V161" s="141"/>
      <c r="W161" s="141"/>
      <c r="X161" s="141"/>
      <c r="Y161" s="141"/>
      <c r="Z161" s="141"/>
      <c r="AA161" s="141"/>
      <c r="AB161" s="141"/>
      <c r="AC161" s="141"/>
      <c r="AD161" s="141"/>
      <c r="AE161" s="141"/>
      <c r="AF161" s="141"/>
      <c r="AG161" s="141"/>
      <c r="AH161" s="141"/>
      <c r="AI161" s="141"/>
      <c r="AJ161" s="141"/>
      <c r="AK161" s="141"/>
    </row>
    <row r="162" spans="1:37" ht="25" customHeight="1">
      <c r="A162" s="233"/>
      <c r="B162" s="1390"/>
      <c r="C162" s="1391"/>
      <c r="D162" s="1391"/>
      <c r="E162" s="1391"/>
      <c r="F162" s="1391"/>
      <c r="G162" s="1391"/>
      <c r="H162" s="1391"/>
      <c r="I162" s="1391"/>
      <c r="J162" s="1391"/>
      <c r="K162" s="1391"/>
      <c r="L162" s="1391"/>
      <c r="M162" s="1391"/>
      <c r="N162" s="1391"/>
      <c r="O162" s="1391"/>
      <c r="P162" s="1391"/>
      <c r="Q162" s="1391"/>
      <c r="R162" s="1391"/>
      <c r="S162" s="1391"/>
      <c r="T162" s="1391"/>
      <c r="U162" s="1392"/>
      <c r="V162" s="141"/>
      <c r="W162" s="141"/>
      <c r="X162" s="141"/>
      <c r="Y162" s="141"/>
      <c r="Z162" s="141"/>
      <c r="AA162" s="141"/>
      <c r="AB162" s="141"/>
      <c r="AC162" s="141"/>
      <c r="AD162" s="141"/>
      <c r="AE162" s="141"/>
      <c r="AF162" s="141"/>
      <c r="AG162" s="141"/>
      <c r="AH162" s="141"/>
      <c r="AI162" s="141"/>
      <c r="AJ162" s="141"/>
      <c r="AK162" s="141"/>
    </row>
    <row r="163" spans="1:37" ht="25" customHeight="1">
      <c r="A163" s="233"/>
      <c r="B163" s="1390"/>
      <c r="C163" s="1391"/>
      <c r="D163" s="1391"/>
      <c r="E163" s="1391"/>
      <c r="F163" s="1391"/>
      <c r="G163" s="1391"/>
      <c r="H163" s="1391"/>
      <c r="I163" s="1391"/>
      <c r="J163" s="1391"/>
      <c r="K163" s="1391"/>
      <c r="L163" s="1391"/>
      <c r="M163" s="1391"/>
      <c r="N163" s="1391"/>
      <c r="O163" s="1391"/>
      <c r="P163" s="1391"/>
      <c r="Q163" s="1391"/>
      <c r="R163" s="1391"/>
      <c r="S163" s="1391"/>
      <c r="T163" s="1391"/>
      <c r="U163" s="1392"/>
      <c r="V163" s="141"/>
      <c r="W163" s="141"/>
      <c r="X163" s="141"/>
      <c r="Y163" s="141"/>
      <c r="Z163" s="141"/>
      <c r="AA163" s="141"/>
      <c r="AB163" s="141"/>
      <c r="AC163" s="141"/>
      <c r="AD163" s="141"/>
      <c r="AE163" s="141"/>
      <c r="AF163" s="141"/>
      <c r="AG163" s="141"/>
      <c r="AH163" s="141"/>
      <c r="AI163" s="141"/>
      <c r="AJ163" s="141"/>
      <c r="AK163" s="141"/>
    </row>
    <row r="164" spans="1:37" ht="25" customHeight="1">
      <c r="A164" s="233"/>
      <c r="B164" s="1393"/>
      <c r="C164" s="1394"/>
      <c r="D164" s="1394"/>
      <c r="E164" s="1394"/>
      <c r="F164" s="1394"/>
      <c r="G164" s="1394"/>
      <c r="H164" s="1394"/>
      <c r="I164" s="1394"/>
      <c r="J164" s="1394"/>
      <c r="K164" s="1394"/>
      <c r="L164" s="1394"/>
      <c r="M164" s="1394"/>
      <c r="N164" s="1394"/>
      <c r="O164" s="1394"/>
      <c r="P164" s="1394"/>
      <c r="Q164" s="1394"/>
      <c r="R164" s="1394"/>
      <c r="S164" s="1394"/>
      <c r="T164" s="1394"/>
      <c r="U164" s="1395"/>
      <c r="V164" s="141"/>
      <c r="W164" s="141"/>
      <c r="X164" s="141"/>
      <c r="Y164" s="141"/>
      <c r="Z164" s="141"/>
      <c r="AA164" s="141"/>
      <c r="AB164" s="141"/>
      <c r="AC164" s="141"/>
      <c r="AD164" s="141"/>
      <c r="AE164" s="141"/>
      <c r="AF164" s="141"/>
      <c r="AG164" s="141"/>
      <c r="AH164" s="141"/>
      <c r="AI164" s="141"/>
      <c r="AJ164" s="141"/>
      <c r="AK164" s="141"/>
    </row>
    <row r="165" spans="1:37" ht="25" customHeight="1">
      <c r="A165" s="233"/>
      <c r="B165" s="220"/>
      <c r="C165" s="220"/>
      <c r="D165" s="220"/>
      <c r="E165" s="220"/>
      <c r="F165" s="220"/>
      <c r="G165" s="220"/>
      <c r="H165" s="220"/>
      <c r="I165" s="220"/>
      <c r="J165" s="220"/>
      <c r="K165" s="220"/>
      <c r="L165" s="220"/>
      <c r="M165" s="220"/>
      <c r="N165" s="220"/>
      <c r="O165" s="24"/>
      <c r="Q165" s="24"/>
      <c r="R165" s="24"/>
      <c r="S165" s="24"/>
      <c r="T165" s="23"/>
      <c r="U165" s="23"/>
      <c r="V165" s="141"/>
      <c r="W165" s="141"/>
      <c r="X165" s="141"/>
      <c r="Y165" s="141"/>
      <c r="Z165" s="141"/>
      <c r="AA165" s="141"/>
      <c r="AB165" s="141"/>
      <c r="AC165" s="141"/>
      <c r="AD165" s="141"/>
      <c r="AE165" s="141"/>
      <c r="AF165" s="141"/>
      <c r="AG165" s="141"/>
      <c r="AH165" s="141"/>
      <c r="AI165" s="141"/>
      <c r="AJ165" s="141"/>
      <c r="AK165" s="141"/>
    </row>
    <row r="166" spans="1:37" ht="25" customHeight="1">
      <c r="A166" s="233"/>
      <c r="B166" s="220" t="s">
        <v>400</v>
      </c>
      <c r="C166" s="220"/>
      <c r="D166" s="220"/>
      <c r="E166" s="220"/>
      <c r="F166" s="220"/>
      <c r="G166" s="220"/>
      <c r="H166" s="220"/>
      <c r="I166" s="220"/>
      <c r="J166" s="220"/>
      <c r="K166" s="220"/>
      <c r="L166" s="220"/>
      <c r="M166" s="220"/>
      <c r="N166" s="220"/>
      <c r="O166" s="24"/>
      <c r="Q166" s="24"/>
      <c r="R166" s="24"/>
      <c r="S166" s="24"/>
      <c r="T166" s="23"/>
      <c r="U166" s="23"/>
      <c r="V166" s="141"/>
      <c r="W166" s="141"/>
      <c r="X166" s="141"/>
      <c r="Y166" s="141"/>
      <c r="Z166" s="141"/>
      <c r="AA166" s="141"/>
      <c r="AB166" s="141"/>
      <c r="AC166" s="141"/>
      <c r="AD166" s="141"/>
      <c r="AE166" s="141"/>
      <c r="AF166" s="141"/>
      <c r="AG166" s="141"/>
      <c r="AH166" s="141"/>
      <c r="AI166" s="141"/>
      <c r="AJ166" s="141"/>
      <c r="AK166" s="141"/>
    </row>
    <row r="167" spans="1:37" ht="25" customHeight="1">
      <c r="A167" s="233"/>
      <c r="B167" s="1387"/>
      <c r="C167" s="1388"/>
      <c r="D167" s="1388"/>
      <c r="E167" s="1388"/>
      <c r="F167" s="1388"/>
      <c r="G167" s="1388"/>
      <c r="H167" s="1388"/>
      <c r="I167" s="1388"/>
      <c r="J167" s="1388"/>
      <c r="K167" s="1388"/>
      <c r="L167" s="1388"/>
      <c r="M167" s="1388"/>
      <c r="N167" s="1388"/>
      <c r="O167" s="1388"/>
      <c r="P167" s="1388"/>
      <c r="Q167" s="1388"/>
      <c r="R167" s="1388"/>
      <c r="S167" s="1388"/>
      <c r="T167" s="1388"/>
      <c r="U167" s="1389"/>
      <c r="V167" s="141"/>
      <c r="W167" s="293" t="s">
        <v>469</v>
      </c>
      <c r="X167" s="141"/>
      <c r="Y167" s="141"/>
      <c r="Z167" s="141"/>
      <c r="AA167" s="141"/>
      <c r="AB167" s="141"/>
      <c r="AC167" s="141"/>
      <c r="AD167" s="141"/>
      <c r="AE167" s="141"/>
      <c r="AF167" s="141"/>
      <c r="AG167" s="141"/>
      <c r="AH167" s="141"/>
      <c r="AI167" s="141"/>
      <c r="AJ167" s="141"/>
      <c r="AK167" s="141"/>
    </row>
    <row r="168" spans="1:37" ht="25" customHeight="1">
      <c r="A168" s="233"/>
      <c r="B168" s="1393"/>
      <c r="C168" s="1394"/>
      <c r="D168" s="1394"/>
      <c r="E168" s="1394"/>
      <c r="F168" s="1394"/>
      <c r="G168" s="1394"/>
      <c r="H168" s="1394"/>
      <c r="I168" s="1394"/>
      <c r="J168" s="1394"/>
      <c r="K168" s="1394"/>
      <c r="L168" s="1394"/>
      <c r="M168" s="1394"/>
      <c r="N168" s="1394"/>
      <c r="O168" s="1394"/>
      <c r="P168" s="1394"/>
      <c r="Q168" s="1394"/>
      <c r="R168" s="1394"/>
      <c r="S168" s="1394"/>
      <c r="T168" s="1394"/>
      <c r="U168" s="1395"/>
      <c r="V168" s="141"/>
      <c r="W168" s="141"/>
      <c r="X168" s="141"/>
      <c r="Y168" s="141"/>
      <c r="Z168" s="141"/>
      <c r="AA168" s="141"/>
      <c r="AB168" s="141"/>
      <c r="AC168" s="141"/>
      <c r="AD168" s="141"/>
      <c r="AE168" s="141"/>
      <c r="AF168" s="141"/>
      <c r="AG168" s="141"/>
      <c r="AH168" s="141"/>
      <c r="AI168" s="141"/>
      <c r="AJ168" s="141"/>
      <c r="AK168" s="141"/>
    </row>
    <row r="169" spans="1:37" ht="14.25" customHeight="1">
      <c r="A169" s="233"/>
      <c r="B169" s="230"/>
      <c r="C169" s="230"/>
      <c r="D169" s="230"/>
      <c r="E169" s="230"/>
      <c r="F169" s="230"/>
      <c r="G169" s="230"/>
      <c r="H169" s="230"/>
      <c r="I169" s="230"/>
      <c r="J169" s="230"/>
      <c r="K169" s="230"/>
      <c r="L169" s="230"/>
      <c r="M169" s="230"/>
      <c r="N169" s="230"/>
      <c r="O169" s="190"/>
      <c r="P169" s="233"/>
      <c r="Q169" s="190"/>
      <c r="R169" s="190"/>
      <c r="S169" s="190"/>
      <c r="T169" s="191"/>
      <c r="U169" s="191"/>
      <c r="V169" s="141"/>
      <c r="W169" s="141"/>
      <c r="X169" s="141"/>
      <c r="Y169" s="141"/>
      <c r="Z169" s="141"/>
      <c r="AA169" s="141"/>
      <c r="AB169" s="141"/>
      <c r="AC169" s="141"/>
      <c r="AD169" s="141"/>
      <c r="AE169" s="141"/>
      <c r="AF169" s="141"/>
      <c r="AG169" s="141"/>
      <c r="AH169" s="141"/>
      <c r="AI169" s="141"/>
      <c r="AJ169" s="141"/>
      <c r="AK169" s="141"/>
    </row>
    <row r="170" spans="1:37" ht="14.25" customHeight="1">
      <c r="A170" s="233"/>
      <c r="B170" s="230"/>
      <c r="C170" s="230"/>
      <c r="D170" s="230"/>
      <c r="E170" s="230"/>
      <c r="F170" s="230"/>
      <c r="G170" s="230"/>
      <c r="H170" s="230"/>
      <c r="I170" s="230"/>
      <c r="J170" s="230"/>
      <c r="K170" s="230"/>
      <c r="L170" s="230"/>
      <c r="M170" s="230"/>
      <c r="N170" s="230"/>
      <c r="O170" s="190"/>
      <c r="P170" s="233"/>
      <c r="Q170" s="190"/>
      <c r="R170" s="190"/>
      <c r="S170" s="190"/>
      <c r="T170" s="191"/>
      <c r="U170" s="191"/>
      <c r="V170" s="141"/>
      <c r="W170" s="141"/>
      <c r="X170" s="141"/>
      <c r="Y170" s="141"/>
      <c r="Z170" s="141"/>
      <c r="AA170" s="141"/>
      <c r="AB170" s="141"/>
      <c r="AC170" s="141"/>
      <c r="AD170" s="141"/>
      <c r="AE170" s="141"/>
      <c r="AF170" s="141"/>
      <c r="AG170" s="141"/>
      <c r="AH170" s="141"/>
      <c r="AI170" s="141"/>
      <c r="AJ170" s="141"/>
      <c r="AK170" s="141"/>
    </row>
    <row r="171" spans="1:37" ht="14.25" customHeight="1">
      <c r="B171" s="220"/>
      <c r="C171" s="220"/>
      <c r="D171" s="220"/>
      <c r="E171" s="220"/>
      <c r="F171" s="220"/>
      <c r="G171" s="220"/>
      <c r="H171" s="220"/>
      <c r="I171" s="220"/>
      <c r="J171" s="220"/>
      <c r="K171" s="220"/>
      <c r="L171" s="220"/>
      <c r="M171" s="220"/>
      <c r="N171" s="220"/>
      <c r="O171" s="23"/>
      <c r="P171" s="23"/>
      <c r="Q171" s="23"/>
      <c r="R171" s="23"/>
      <c r="S171" s="23"/>
      <c r="T171" s="23"/>
      <c r="U171" s="23"/>
      <c r="V171" s="223"/>
      <c r="W171" s="223"/>
      <c r="X171" s="223"/>
      <c r="Y171" s="223"/>
      <c r="Z171" s="223"/>
      <c r="AA171" s="223"/>
      <c r="AB171" s="223"/>
      <c r="AC171" s="223"/>
      <c r="AD171" s="223"/>
      <c r="AE171" s="223"/>
      <c r="AF171" s="223"/>
      <c r="AG171" s="223"/>
      <c r="AH171" s="223"/>
      <c r="AI171" s="223"/>
      <c r="AJ171" s="223"/>
      <c r="AK171" s="223"/>
    </row>
    <row r="172" spans="1:37" ht="14.25" customHeight="1">
      <c r="B172" s="220"/>
      <c r="C172" s="220"/>
      <c r="D172" s="220"/>
      <c r="E172" s="220"/>
      <c r="F172" s="220"/>
      <c r="G172" s="220"/>
      <c r="H172" s="220"/>
      <c r="I172" s="220"/>
      <c r="J172" s="220"/>
      <c r="K172" s="220"/>
      <c r="L172" s="220"/>
      <c r="M172" s="220"/>
      <c r="N172" s="220"/>
      <c r="O172" s="23"/>
      <c r="P172" s="23"/>
      <c r="Q172" s="23"/>
      <c r="R172" s="23"/>
      <c r="S172" s="23"/>
      <c r="T172" s="23"/>
      <c r="U172" s="23"/>
      <c r="V172" s="223"/>
      <c r="W172" s="223"/>
      <c r="X172" s="223"/>
      <c r="Y172" s="223"/>
      <c r="Z172" s="223"/>
      <c r="AA172" s="223"/>
      <c r="AB172" s="223"/>
      <c r="AC172" s="223"/>
      <c r="AD172" s="223"/>
      <c r="AE172" s="223"/>
      <c r="AF172" s="223"/>
      <c r="AG172" s="223"/>
      <c r="AH172" s="223"/>
      <c r="AI172" s="223"/>
      <c r="AJ172" s="223"/>
      <c r="AK172" s="223"/>
    </row>
    <row r="173" spans="1:37" ht="14.25" customHeight="1">
      <c r="B173" s="220"/>
      <c r="C173" s="220"/>
      <c r="D173" s="220"/>
      <c r="E173" s="220"/>
      <c r="F173" s="220"/>
      <c r="G173" s="220"/>
      <c r="H173" s="220"/>
      <c r="I173" s="220"/>
      <c r="J173" s="220"/>
      <c r="K173" s="220"/>
      <c r="L173" s="220"/>
      <c r="M173" s="220"/>
      <c r="N173" s="220"/>
      <c r="O173" s="23"/>
      <c r="P173" s="23"/>
      <c r="Q173" s="23"/>
      <c r="R173" s="23"/>
      <c r="S173" s="23"/>
      <c r="T173" s="23"/>
      <c r="U173" s="23"/>
      <c r="V173" s="223"/>
      <c r="W173" s="223"/>
      <c r="X173" s="223"/>
      <c r="Y173" s="223"/>
      <c r="Z173" s="223"/>
      <c r="AA173" s="223"/>
      <c r="AB173" s="223"/>
      <c r="AC173" s="223"/>
      <c r="AD173" s="223"/>
      <c r="AE173" s="223"/>
      <c r="AF173" s="223"/>
      <c r="AG173" s="223"/>
      <c r="AH173" s="223"/>
      <c r="AI173" s="223"/>
      <c r="AJ173" s="223"/>
      <c r="AK173" s="223"/>
    </row>
    <row r="174" spans="1:37" ht="14.25" customHeight="1">
      <c r="B174" s="220"/>
      <c r="C174" s="220"/>
      <c r="D174" s="220"/>
      <c r="E174" s="220"/>
      <c r="F174" s="220"/>
      <c r="G174" s="220"/>
      <c r="H174" s="220"/>
      <c r="I174" s="220"/>
      <c r="J174" s="220"/>
      <c r="K174" s="220"/>
      <c r="L174" s="220"/>
      <c r="M174" s="220"/>
      <c r="N174" s="220"/>
      <c r="O174" s="23"/>
      <c r="P174" s="23"/>
      <c r="Q174" s="23"/>
      <c r="R174" s="23"/>
      <c r="S174" s="23"/>
      <c r="T174" s="23"/>
      <c r="U174" s="23"/>
      <c r="V174" s="223"/>
      <c r="W174" s="223"/>
      <c r="X174" s="223"/>
      <c r="Y174" s="223"/>
      <c r="Z174" s="223"/>
      <c r="AA174" s="223"/>
      <c r="AB174" s="223"/>
      <c r="AC174" s="223"/>
      <c r="AD174" s="223"/>
      <c r="AE174" s="223"/>
      <c r="AF174" s="223"/>
      <c r="AG174" s="223"/>
      <c r="AH174" s="223"/>
      <c r="AI174" s="223"/>
      <c r="AJ174" s="223"/>
      <c r="AK174" s="223"/>
    </row>
    <row r="175" spans="1:37" ht="14.25" customHeight="1">
      <c r="B175" s="220"/>
      <c r="C175" s="220"/>
      <c r="D175" s="220"/>
      <c r="E175" s="220"/>
      <c r="F175" s="220"/>
      <c r="G175" s="220"/>
      <c r="H175" s="220"/>
      <c r="I175" s="220"/>
      <c r="J175" s="220"/>
      <c r="K175" s="220"/>
      <c r="L175" s="220"/>
      <c r="M175" s="220"/>
      <c r="N175" s="220"/>
      <c r="O175" s="23"/>
      <c r="P175" s="23"/>
      <c r="Q175" s="23"/>
      <c r="R175" s="23"/>
      <c r="S175" s="23"/>
      <c r="T175" s="23"/>
      <c r="U175" s="23"/>
      <c r="V175" s="223"/>
      <c r="W175" s="223"/>
      <c r="X175" s="223"/>
      <c r="Y175" s="223"/>
      <c r="Z175" s="223"/>
      <c r="AA175" s="223"/>
      <c r="AB175" s="223"/>
      <c r="AC175" s="223"/>
      <c r="AD175" s="223"/>
      <c r="AE175" s="223"/>
      <c r="AF175" s="223"/>
      <c r="AG175" s="223"/>
      <c r="AH175" s="223"/>
      <c r="AI175" s="223"/>
      <c r="AJ175" s="223"/>
      <c r="AK175" s="223"/>
    </row>
    <row r="176" spans="1:37" ht="14.25" customHeight="1">
      <c r="B176" s="220"/>
      <c r="C176" s="220"/>
      <c r="D176" s="220"/>
      <c r="E176" s="220"/>
      <c r="F176" s="220"/>
      <c r="G176" s="220"/>
      <c r="H176" s="220"/>
      <c r="I176" s="220"/>
      <c r="J176" s="220"/>
      <c r="K176" s="220"/>
      <c r="L176" s="220"/>
      <c r="M176" s="220"/>
      <c r="N176" s="220"/>
      <c r="O176" s="23"/>
      <c r="P176" s="23"/>
      <c r="Q176" s="23"/>
      <c r="R176" s="23"/>
      <c r="S176" s="23"/>
      <c r="T176" s="23"/>
      <c r="U176" s="23"/>
      <c r="V176" s="223"/>
      <c r="W176" s="223"/>
      <c r="X176" s="223"/>
      <c r="Y176" s="223"/>
      <c r="Z176" s="223"/>
      <c r="AA176" s="223"/>
      <c r="AB176" s="223"/>
      <c r="AC176" s="223"/>
      <c r="AD176" s="223"/>
      <c r="AE176" s="223"/>
      <c r="AF176" s="223"/>
      <c r="AG176" s="223"/>
      <c r="AH176" s="223"/>
      <c r="AI176" s="223"/>
      <c r="AJ176" s="223"/>
      <c r="AK176" s="223"/>
    </row>
    <row r="177" spans="2:37" ht="14.25" customHeight="1">
      <c r="B177" s="220"/>
      <c r="C177" s="220"/>
      <c r="D177" s="220"/>
      <c r="E177" s="220"/>
      <c r="F177" s="220"/>
      <c r="G177" s="220"/>
      <c r="H177" s="220"/>
      <c r="I177" s="220"/>
      <c r="J177" s="220"/>
      <c r="K177" s="220"/>
      <c r="L177" s="220"/>
      <c r="M177" s="220"/>
      <c r="N177" s="220"/>
      <c r="O177" s="23"/>
      <c r="P177" s="23"/>
      <c r="Q177" s="23"/>
      <c r="R177" s="23"/>
      <c r="S177" s="23"/>
      <c r="T177" s="23"/>
      <c r="U177" s="23"/>
      <c r="V177" s="223"/>
      <c r="W177" s="223"/>
      <c r="X177" s="223"/>
      <c r="Y177" s="223"/>
      <c r="Z177" s="223"/>
      <c r="AA177" s="223"/>
      <c r="AB177" s="223"/>
      <c r="AC177" s="223"/>
      <c r="AD177" s="223"/>
      <c r="AE177" s="223"/>
      <c r="AF177" s="223"/>
      <c r="AG177" s="223"/>
      <c r="AH177" s="223"/>
      <c r="AI177" s="223"/>
      <c r="AJ177" s="223"/>
      <c r="AK177" s="223"/>
    </row>
    <row r="178" spans="2:37" ht="14.25" customHeight="1">
      <c r="B178" s="220"/>
      <c r="C178" s="220"/>
      <c r="D178" s="220"/>
      <c r="E178" s="220"/>
      <c r="F178" s="220"/>
      <c r="G178" s="220"/>
      <c r="H178" s="220"/>
      <c r="I178" s="220"/>
      <c r="J178" s="220"/>
      <c r="K178" s="220"/>
      <c r="L178" s="220"/>
      <c r="M178" s="220"/>
      <c r="N178" s="220"/>
      <c r="O178" s="23"/>
      <c r="P178" s="23"/>
      <c r="Q178" s="23"/>
      <c r="R178" s="23"/>
      <c r="S178" s="23"/>
      <c r="T178" s="23"/>
      <c r="U178" s="23"/>
      <c r="V178" s="223"/>
      <c r="W178" s="223"/>
      <c r="X178" s="223"/>
      <c r="Y178" s="223"/>
      <c r="Z178" s="223"/>
      <c r="AA178" s="223"/>
      <c r="AB178" s="223"/>
      <c r="AC178" s="223"/>
      <c r="AD178" s="223"/>
      <c r="AE178" s="223"/>
      <c r="AF178" s="223"/>
      <c r="AG178" s="223"/>
      <c r="AH178" s="223"/>
      <c r="AI178" s="223"/>
      <c r="AJ178" s="223"/>
      <c r="AK178" s="223"/>
    </row>
    <row r="179" spans="2:37" ht="14.25" customHeight="1">
      <c r="B179" s="220"/>
      <c r="C179" s="220"/>
      <c r="D179" s="220"/>
      <c r="E179" s="220"/>
      <c r="F179" s="220"/>
      <c r="G179" s="220"/>
      <c r="H179" s="220"/>
      <c r="I179" s="220"/>
      <c r="J179" s="220"/>
      <c r="K179" s="220"/>
      <c r="L179" s="220"/>
      <c r="M179" s="220"/>
      <c r="N179" s="220"/>
      <c r="O179" s="23"/>
      <c r="P179" s="23"/>
      <c r="Q179" s="23"/>
      <c r="R179" s="23"/>
      <c r="S179" s="23"/>
      <c r="T179" s="23"/>
      <c r="U179" s="23"/>
      <c r="V179" s="223"/>
      <c r="W179" s="223"/>
      <c r="X179" s="223"/>
      <c r="Y179" s="223"/>
      <c r="Z179" s="223"/>
      <c r="AA179" s="223"/>
      <c r="AB179" s="223"/>
      <c r="AC179" s="223"/>
      <c r="AD179" s="223"/>
      <c r="AE179" s="223"/>
      <c r="AF179" s="223"/>
      <c r="AG179" s="223"/>
      <c r="AH179" s="223"/>
      <c r="AI179" s="223"/>
      <c r="AJ179" s="223"/>
      <c r="AK179" s="223"/>
    </row>
    <row r="180" spans="2:37" ht="14.25" customHeight="1">
      <c r="B180" s="220"/>
      <c r="C180" s="220"/>
      <c r="D180" s="220"/>
      <c r="E180" s="220"/>
      <c r="F180" s="220"/>
      <c r="G180" s="220"/>
      <c r="H180" s="220"/>
      <c r="I180" s="220"/>
      <c r="J180" s="220"/>
      <c r="K180" s="220"/>
      <c r="L180" s="220"/>
      <c r="M180" s="220"/>
      <c r="N180" s="220"/>
      <c r="O180" s="23"/>
      <c r="P180" s="23"/>
      <c r="Q180" s="23"/>
      <c r="R180" s="23"/>
      <c r="S180" s="23"/>
      <c r="T180" s="23"/>
      <c r="U180" s="23"/>
      <c r="V180" s="223"/>
      <c r="W180" s="223"/>
      <c r="X180" s="223"/>
      <c r="Y180" s="223"/>
      <c r="Z180" s="223"/>
      <c r="AA180" s="223"/>
      <c r="AB180" s="223"/>
      <c r="AC180" s="223"/>
      <c r="AD180" s="223"/>
      <c r="AE180" s="223"/>
      <c r="AF180" s="223"/>
      <c r="AG180" s="223"/>
      <c r="AH180" s="223"/>
      <c r="AI180" s="223"/>
      <c r="AJ180" s="223"/>
      <c r="AK180" s="223"/>
    </row>
    <row r="181" spans="2:37" ht="14.25" customHeight="1">
      <c r="B181" s="220"/>
      <c r="C181" s="220"/>
      <c r="D181" s="220"/>
      <c r="E181" s="220"/>
      <c r="F181" s="220"/>
      <c r="G181" s="220"/>
      <c r="H181" s="220"/>
      <c r="I181" s="220"/>
      <c r="J181" s="220"/>
      <c r="K181" s="220"/>
      <c r="L181" s="220"/>
      <c r="M181" s="220"/>
      <c r="N181" s="220"/>
      <c r="O181" s="23"/>
      <c r="P181" s="23"/>
      <c r="Q181" s="23"/>
      <c r="R181" s="23"/>
      <c r="S181" s="23"/>
      <c r="T181" s="23"/>
      <c r="U181" s="23"/>
      <c r="V181" s="223"/>
      <c r="W181" s="223"/>
      <c r="X181" s="223"/>
      <c r="Y181" s="223"/>
      <c r="Z181" s="223"/>
      <c r="AA181" s="223"/>
      <c r="AB181" s="223"/>
      <c r="AC181" s="223"/>
      <c r="AD181" s="223"/>
      <c r="AE181" s="223"/>
      <c r="AF181" s="223"/>
      <c r="AG181" s="223"/>
      <c r="AH181" s="223"/>
      <c r="AI181" s="223"/>
      <c r="AJ181" s="223"/>
      <c r="AK181" s="223"/>
    </row>
    <row r="182" spans="2:37" ht="14.25" customHeight="1">
      <c r="B182" s="220"/>
      <c r="C182" s="220"/>
      <c r="D182" s="220"/>
      <c r="E182" s="220"/>
      <c r="F182" s="220"/>
      <c r="G182" s="220"/>
      <c r="H182" s="220"/>
      <c r="I182" s="220"/>
      <c r="J182" s="220"/>
      <c r="K182" s="220"/>
      <c r="L182" s="220"/>
      <c r="M182" s="220"/>
      <c r="N182" s="220"/>
      <c r="O182" s="23"/>
      <c r="P182" s="23"/>
      <c r="Q182" s="23"/>
      <c r="R182" s="23"/>
      <c r="S182" s="23"/>
      <c r="T182" s="23"/>
      <c r="U182" s="23"/>
      <c r="V182" s="223"/>
      <c r="W182" s="223"/>
      <c r="X182" s="223"/>
      <c r="Y182" s="223"/>
      <c r="Z182" s="223"/>
      <c r="AA182" s="223"/>
      <c r="AB182" s="223"/>
      <c r="AC182" s="223"/>
      <c r="AD182" s="223"/>
      <c r="AE182" s="223"/>
      <c r="AF182" s="223"/>
      <c r="AG182" s="223"/>
      <c r="AH182" s="223"/>
      <c r="AI182" s="223"/>
      <c r="AJ182" s="223"/>
      <c r="AK182" s="223"/>
    </row>
    <row r="183" spans="2:37" ht="14.25" customHeight="1">
      <c r="B183" s="220"/>
      <c r="C183" s="220"/>
      <c r="D183" s="220"/>
      <c r="E183" s="220"/>
      <c r="F183" s="220"/>
      <c r="G183" s="220"/>
      <c r="H183" s="220"/>
      <c r="I183" s="220"/>
      <c r="J183" s="220"/>
      <c r="K183" s="220"/>
      <c r="L183" s="220"/>
      <c r="M183" s="220"/>
      <c r="N183" s="220"/>
      <c r="O183" s="23"/>
      <c r="P183" s="23"/>
      <c r="Q183" s="23"/>
      <c r="R183" s="23"/>
      <c r="S183" s="23"/>
      <c r="T183" s="23"/>
      <c r="U183" s="23"/>
      <c r="V183" s="223"/>
      <c r="W183" s="223"/>
      <c r="X183" s="223"/>
      <c r="Y183" s="223"/>
      <c r="Z183" s="223"/>
      <c r="AA183" s="223"/>
      <c r="AB183" s="223"/>
      <c r="AC183" s="223"/>
      <c r="AD183" s="223"/>
      <c r="AE183" s="223"/>
      <c r="AF183" s="223"/>
      <c r="AG183" s="223"/>
      <c r="AH183" s="223"/>
      <c r="AI183" s="223"/>
      <c r="AJ183" s="223"/>
      <c r="AK183" s="223"/>
    </row>
    <row r="184" spans="2:37" ht="14.25" customHeight="1">
      <c r="B184" s="220"/>
      <c r="C184" s="220"/>
      <c r="D184" s="220"/>
      <c r="E184" s="220"/>
      <c r="F184" s="220"/>
      <c r="G184" s="220"/>
      <c r="H184" s="220"/>
      <c r="I184" s="220"/>
      <c r="J184" s="220"/>
      <c r="K184" s="220"/>
      <c r="L184" s="220"/>
      <c r="M184" s="220"/>
      <c r="N184" s="220"/>
      <c r="O184" s="23"/>
      <c r="P184" s="23"/>
      <c r="Q184" s="23"/>
      <c r="R184" s="23"/>
      <c r="S184" s="23"/>
      <c r="T184" s="23"/>
      <c r="U184" s="23"/>
      <c r="V184" s="223"/>
      <c r="W184" s="223"/>
      <c r="X184" s="223"/>
      <c r="Y184" s="223"/>
      <c r="Z184" s="223"/>
      <c r="AA184" s="223"/>
      <c r="AB184" s="223"/>
      <c r="AC184" s="223"/>
      <c r="AD184" s="223"/>
      <c r="AE184" s="223"/>
      <c r="AF184" s="223"/>
      <c r="AG184" s="223"/>
      <c r="AH184" s="223"/>
      <c r="AI184" s="223"/>
      <c r="AJ184" s="223"/>
      <c r="AK184" s="223"/>
    </row>
    <row r="185" spans="2:37" ht="14.25" customHeight="1">
      <c r="B185" s="220"/>
      <c r="C185" s="220"/>
      <c r="D185" s="220"/>
      <c r="E185" s="220"/>
      <c r="F185" s="220"/>
      <c r="G185" s="220"/>
      <c r="H185" s="220"/>
      <c r="I185" s="220"/>
      <c r="J185" s="220"/>
      <c r="K185" s="220"/>
      <c r="L185" s="220"/>
      <c r="M185" s="220"/>
      <c r="N185" s="220"/>
      <c r="O185" s="23"/>
      <c r="P185" s="23"/>
      <c r="Q185" s="23"/>
      <c r="R185" s="23"/>
      <c r="S185" s="23"/>
      <c r="T185" s="23"/>
      <c r="U185" s="23"/>
      <c r="V185" s="223"/>
      <c r="W185" s="223"/>
      <c r="X185" s="223"/>
      <c r="Y185" s="223"/>
      <c r="Z185" s="223"/>
      <c r="AA185" s="223"/>
      <c r="AB185" s="223"/>
      <c r="AC185" s="223"/>
      <c r="AD185" s="223"/>
      <c r="AE185" s="223"/>
      <c r="AF185" s="223"/>
      <c r="AG185" s="223"/>
      <c r="AH185" s="223"/>
      <c r="AI185" s="223"/>
      <c r="AJ185" s="223"/>
      <c r="AK185" s="223"/>
    </row>
    <row r="186" spans="2:37" ht="14.25" customHeight="1">
      <c r="B186" s="220"/>
      <c r="C186" s="220"/>
      <c r="D186" s="220"/>
      <c r="E186" s="220"/>
      <c r="F186" s="220"/>
      <c r="G186" s="220"/>
      <c r="H186" s="220"/>
      <c r="I186" s="220"/>
      <c r="J186" s="220"/>
      <c r="K186" s="220"/>
      <c r="L186" s="220"/>
      <c r="M186" s="220"/>
      <c r="N186" s="220"/>
      <c r="O186" s="23"/>
      <c r="P186" s="23"/>
      <c r="Q186" s="23"/>
      <c r="R186" s="23"/>
      <c r="S186" s="23"/>
      <c r="T186" s="23"/>
      <c r="U186" s="23"/>
      <c r="V186" s="223"/>
      <c r="W186" s="223"/>
      <c r="X186" s="223"/>
      <c r="Y186" s="223"/>
      <c r="Z186" s="223"/>
      <c r="AA186" s="223"/>
      <c r="AB186" s="223"/>
      <c r="AC186" s="223"/>
      <c r="AD186" s="223"/>
      <c r="AE186" s="223"/>
      <c r="AF186" s="223"/>
      <c r="AG186" s="223"/>
      <c r="AH186" s="223"/>
      <c r="AI186" s="223"/>
      <c r="AJ186" s="223"/>
      <c r="AK186" s="223"/>
    </row>
    <row r="187" spans="2:37" ht="14.25" customHeight="1">
      <c r="B187" s="220"/>
      <c r="C187" s="220"/>
      <c r="D187" s="220"/>
      <c r="E187" s="220"/>
      <c r="F187" s="220"/>
      <c r="G187" s="220"/>
      <c r="H187" s="220"/>
      <c r="I187" s="220"/>
      <c r="J187" s="220"/>
      <c r="K187" s="220"/>
      <c r="L187" s="220"/>
      <c r="M187" s="220"/>
      <c r="N187" s="220"/>
      <c r="O187" s="23"/>
      <c r="P187" s="23"/>
      <c r="Q187" s="23"/>
      <c r="R187" s="23"/>
      <c r="S187" s="23"/>
      <c r="T187" s="23"/>
      <c r="U187" s="23"/>
      <c r="V187" s="223"/>
      <c r="W187" s="223"/>
      <c r="X187" s="223"/>
      <c r="Y187" s="223"/>
      <c r="Z187" s="223"/>
      <c r="AA187" s="223"/>
      <c r="AB187" s="223"/>
      <c r="AC187" s="223"/>
      <c r="AD187" s="223"/>
      <c r="AE187" s="223"/>
      <c r="AF187" s="223"/>
      <c r="AG187" s="223"/>
      <c r="AH187" s="223"/>
      <c r="AI187" s="223"/>
      <c r="AJ187" s="223"/>
      <c r="AK187" s="223"/>
    </row>
    <row r="188" spans="2:37" ht="14.25" customHeight="1">
      <c r="B188" s="220"/>
      <c r="C188" s="220"/>
      <c r="D188" s="220"/>
      <c r="E188" s="220"/>
      <c r="F188" s="220"/>
      <c r="G188" s="220"/>
      <c r="H188" s="220"/>
      <c r="I188" s="220"/>
      <c r="J188" s="220"/>
      <c r="K188" s="220"/>
      <c r="L188" s="220"/>
      <c r="M188" s="220"/>
      <c r="N188" s="220"/>
      <c r="O188" s="23"/>
      <c r="P188" s="23"/>
      <c r="Q188" s="23"/>
      <c r="R188" s="23"/>
      <c r="S188" s="23"/>
      <c r="T188" s="23"/>
      <c r="U188" s="23"/>
      <c r="V188" s="223"/>
      <c r="W188" s="223"/>
      <c r="X188" s="223"/>
      <c r="Y188" s="223"/>
      <c r="Z188" s="223"/>
      <c r="AA188" s="223"/>
      <c r="AB188" s="223"/>
      <c r="AC188" s="223"/>
      <c r="AD188" s="223"/>
      <c r="AE188" s="223"/>
      <c r="AF188" s="223"/>
      <c r="AG188" s="223"/>
      <c r="AH188" s="223"/>
      <c r="AI188" s="223"/>
      <c r="AJ188" s="223"/>
      <c r="AK188" s="223"/>
    </row>
    <row r="189" spans="2:37" ht="14.25" customHeight="1">
      <c r="B189" s="220"/>
      <c r="C189" s="220"/>
      <c r="D189" s="220"/>
      <c r="E189" s="220"/>
      <c r="F189" s="220"/>
      <c r="G189" s="220"/>
      <c r="H189" s="220"/>
      <c r="I189" s="220"/>
      <c r="J189" s="220"/>
      <c r="K189" s="220"/>
      <c r="L189" s="220"/>
      <c r="M189" s="220"/>
      <c r="N189" s="220"/>
      <c r="O189" s="23"/>
      <c r="P189" s="23"/>
      <c r="Q189" s="23"/>
      <c r="R189" s="23"/>
      <c r="S189" s="23"/>
      <c r="T189" s="23"/>
      <c r="U189" s="23"/>
      <c r="V189" s="223"/>
      <c r="W189" s="223"/>
      <c r="X189" s="223"/>
      <c r="Y189" s="223"/>
      <c r="Z189" s="223"/>
      <c r="AA189" s="223"/>
      <c r="AB189" s="223"/>
      <c r="AC189" s="223"/>
      <c r="AD189" s="223"/>
      <c r="AE189" s="223"/>
      <c r="AF189" s="223"/>
      <c r="AG189" s="223"/>
      <c r="AH189" s="223"/>
      <c r="AI189" s="223"/>
      <c r="AJ189" s="223"/>
      <c r="AK189" s="223"/>
    </row>
    <row r="190" spans="2:37" ht="14.25" customHeight="1">
      <c r="B190" s="220"/>
      <c r="C190" s="220"/>
      <c r="D190" s="220"/>
      <c r="E190" s="220"/>
      <c r="F190" s="220"/>
      <c r="G190" s="220"/>
      <c r="H190" s="220"/>
      <c r="I190" s="220"/>
      <c r="J190" s="220"/>
      <c r="K190" s="220"/>
      <c r="L190" s="220"/>
      <c r="M190" s="220"/>
      <c r="N190" s="220"/>
      <c r="O190" s="23"/>
      <c r="P190" s="23"/>
      <c r="Q190" s="23"/>
      <c r="R190" s="23"/>
      <c r="S190" s="23"/>
      <c r="T190" s="23"/>
      <c r="U190" s="23"/>
      <c r="V190" s="223"/>
      <c r="W190" s="223"/>
      <c r="X190" s="223"/>
      <c r="Y190" s="223"/>
      <c r="Z190" s="223"/>
      <c r="AA190" s="223"/>
      <c r="AB190" s="223"/>
      <c r="AC190" s="223"/>
      <c r="AD190" s="223"/>
      <c r="AE190" s="223"/>
      <c r="AF190" s="223"/>
      <c r="AG190" s="223"/>
      <c r="AH190" s="223"/>
      <c r="AI190" s="223"/>
      <c r="AJ190" s="223"/>
      <c r="AK190" s="223"/>
    </row>
    <row r="191" spans="2:37" ht="14.25" customHeight="1">
      <c r="B191" s="220"/>
      <c r="C191" s="220"/>
      <c r="D191" s="220"/>
      <c r="E191" s="220"/>
      <c r="F191" s="220"/>
      <c r="G191" s="220"/>
      <c r="H191" s="220"/>
      <c r="I191" s="220"/>
      <c r="J191" s="220"/>
      <c r="K191" s="220"/>
      <c r="L191" s="220"/>
      <c r="M191" s="220"/>
      <c r="N191" s="220"/>
      <c r="O191" s="23"/>
      <c r="P191" s="23"/>
      <c r="Q191" s="23"/>
      <c r="R191" s="23"/>
      <c r="S191" s="23"/>
      <c r="T191" s="23"/>
      <c r="U191" s="23"/>
      <c r="V191" s="223"/>
      <c r="W191" s="223"/>
      <c r="X191" s="223"/>
      <c r="Y191" s="223"/>
      <c r="Z191" s="223"/>
      <c r="AA191" s="223"/>
      <c r="AB191" s="223"/>
      <c r="AC191" s="223"/>
      <c r="AD191" s="223"/>
      <c r="AE191" s="223"/>
      <c r="AF191" s="223"/>
      <c r="AG191" s="223"/>
      <c r="AH191" s="223"/>
      <c r="AI191" s="223"/>
      <c r="AJ191" s="223"/>
      <c r="AK191" s="223"/>
    </row>
    <row r="192" spans="2:37" ht="14.25" customHeight="1">
      <c r="B192" s="220"/>
      <c r="C192" s="220"/>
      <c r="D192" s="220"/>
      <c r="E192" s="220"/>
      <c r="F192" s="220"/>
      <c r="G192" s="220"/>
      <c r="H192" s="220"/>
      <c r="I192" s="220"/>
      <c r="J192" s="220"/>
      <c r="K192" s="220"/>
      <c r="L192" s="220"/>
      <c r="M192" s="220"/>
      <c r="N192" s="220"/>
      <c r="O192" s="23"/>
      <c r="P192" s="23"/>
      <c r="Q192" s="23"/>
      <c r="R192" s="23"/>
      <c r="S192" s="23"/>
      <c r="T192" s="23"/>
      <c r="U192" s="23"/>
      <c r="V192" s="223"/>
      <c r="W192" s="223"/>
      <c r="X192" s="223"/>
      <c r="Y192" s="223"/>
      <c r="Z192" s="223"/>
      <c r="AA192" s="223"/>
      <c r="AB192" s="223"/>
      <c r="AC192" s="223"/>
      <c r="AD192" s="223"/>
      <c r="AE192" s="223"/>
      <c r="AF192" s="223"/>
      <c r="AG192" s="223"/>
      <c r="AH192" s="223"/>
      <c r="AI192" s="223"/>
      <c r="AJ192" s="223"/>
      <c r="AK192" s="223"/>
    </row>
    <row r="193" spans="2:37" ht="14.25" customHeight="1">
      <c r="B193" s="220"/>
      <c r="C193" s="220"/>
      <c r="D193" s="220"/>
      <c r="E193" s="220"/>
      <c r="F193" s="220"/>
      <c r="G193" s="220"/>
      <c r="H193" s="220"/>
      <c r="I193" s="220"/>
      <c r="J193" s="220"/>
      <c r="K193" s="220"/>
      <c r="L193" s="220"/>
      <c r="M193" s="220"/>
      <c r="N193" s="220"/>
      <c r="O193" s="23"/>
      <c r="P193" s="23"/>
      <c r="Q193" s="23"/>
      <c r="R193" s="23"/>
      <c r="S193" s="23"/>
      <c r="T193" s="23"/>
      <c r="U193" s="23"/>
      <c r="V193" s="223"/>
      <c r="W193" s="223"/>
      <c r="X193" s="223"/>
      <c r="Y193" s="223"/>
      <c r="Z193" s="223"/>
      <c r="AA193" s="223"/>
      <c r="AB193" s="223"/>
      <c r="AC193" s="223"/>
      <c r="AD193" s="223"/>
      <c r="AE193" s="223"/>
      <c r="AF193" s="223"/>
      <c r="AG193" s="223"/>
      <c r="AH193" s="223"/>
      <c r="AI193" s="223"/>
      <c r="AJ193" s="223"/>
      <c r="AK193" s="223"/>
    </row>
    <row r="194" spans="2:37" ht="14.25" customHeight="1">
      <c r="B194" s="220"/>
      <c r="C194" s="220"/>
      <c r="D194" s="220"/>
      <c r="E194" s="220"/>
      <c r="F194" s="220"/>
      <c r="G194" s="220"/>
      <c r="H194" s="220"/>
      <c r="I194" s="220"/>
      <c r="J194" s="220"/>
      <c r="K194" s="220"/>
      <c r="L194" s="220"/>
      <c r="M194" s="220"/>
      <c r="N194" s="220"/>
      <c r="O194" s="23"/>
      <c r="P194" s="23"/>
      <c r="Q194" s="23"/>
      <c r="R194" s="23"/>
      <c r="S194" s="23"/>
      <c r="T194" s="23"/>
      <c r="U194" s="23"/>
      <c r="V194" s="223"/>
      <c r="W194" s="223"/>
      <c r="X194" s="223"/>
      <c r="Y194" s="223"/>
      <c r="Z194" s="223"/>
      <c r="AA194" s="223"/>
      <c r="AB194" s="223"/>
      <c r="AC194" s="223"/>
      <c r="AD194" s="223"/>
      <c r="AE194" s="223"/>
      <c r="AF194" s="223"/>
      <c r="AG194" s="223"/>
      <c r="AH194" s="223"/>
      <c r="AI194" s="223"/>
      <c r="AJ194" s="223"/>
      <c r="AK194" s="223"/>
    </row>
    <row r="195" spans="2:37" ht="14.25" customHeight="1">
      <c r="B195" s="220"/>
      <c r="C195" s="220"/>
      <c r="D195" s="220"/>
      <c r="E195" s="220"/>
      <c r="F195" s="220"/>
      <c r="G195" s="220"/>
      <c r="H195" s="220"/>
      <c r="I195" s="220"/>
      <c r="J195" s="220"/>
      <c r="K195" s="220"/>
      <c r="L195" s="220"/>
      <c r="M195" s="220"/>
      <c r="N195" s="220"/>
      <c r="O195" s="23"/>
      <c r="P195" s="23"/>
      <c r="Q195" s="23"/>
      <c r="R195" s="23"/>
      <c r="S195" s="23"/>
      <c r="T195" s="23"/>
      <c r="U195" s="23"/>
      <c r="V195" s="223"/>
      <c r="W195" s="223"/>
      <c r="X195" s="223"/>
      <c r="Y195" s="223"/>
      <c r="Z195" s="223"/>
      <c r="AA195" s="223"/>
      <c r="AB195" s="223"/>
      <c r="AC195" s="223"/>
      <c r="AD195" s="223"/>
      <c r="AE195" s="223"/>
      <c r="AF195" s="223"/>
      <c r="AG195" s="223"/>
      <c r="AH195" s="223"/>
      <c r="AI195" s="223"/>
      <c r="AJ195" s="223"/>
      <c r="AK195" s="223"/>
    </row>
    <row r="196" spans="2:37" ht="14.25" customHeight="1">
      <c r="B196" s="220"/>
      <c r="C196" s="220"/>
      <c r="D196" s="220"/>
      <c r="E196" s="220"/>
      <c r="F196" s="220"/>
      <c r="G196" s="220"/>
      <c r="H196" s="220"/>
      <c r="I196" s="220"/>
      <c r="J196" s="220"/>
      <c r="K196" s="220"/>
      <c r="L196" s="220"/>
      <c r="M196" s="220"/>
      <c r="N196" s="220"/>
      <c r="O196" s="23"/>
      <c r="P196" s="23"/>
      <c r="Q196" s="23"/>
      <c r="R196" s="23"/>
      <c r="S196" s="23"/>
      <c r="T196" s="23"/>
      <c r="U196" s="23"/>
      <c r="V196" s="223"/>
      <c r="W196" s="223"/>
      <c r="X196" s="223"/>
      <c r="Y196" s="223"/>
      <c r="Z196" s="223"/>
      <c r="AA196" s="223"/>
      <c r="AB196" s="223"/>
      <c r="AC196" s="223"/>
      <c r="AD196" s="223"/>
      <c r="AE196" s="223"/>
      <c r="AF196" s="223"/>
      <c r="AG196" s="223"/>
      <c r="AH196" s="223"/>
      <c r="AI196" s="223"/>
      <c r="AJ196" s="223"/>
      <c r="AK196" s="223"/>
    </row>
    <row r="197" spans="2:37" ht="14.25" customHeight="1">
      <c r="B197" s="220"/>
      <c r="C197" s="220"/>
      <c r="D197" s="220"/>
      <c r="E197" s="220"/>
      <c r="F197" s="220"/>
      <c r="G197" s="220"/>
      <c r="H197" s="220"/>
      <c r="I197" s="220"/>
      <c r="J197" s="220"/>
      <c r="K197" s="220"/>
      <c r="L197" s="220"/>
      <c r="M197" s="220"/>
      <c r="N197" s="220"/>
      <c r="O197" s="23"/>
      <c r="P197" s="23"/>
      <c r="Q197" s="23"/>
      <c r="R197" s="23"/>
      <c r="S197" s="23"/>
      <c r="T197" s="23"/>
      <c r="U197" s="23"/>
      <c r="V197" s="223"/>
      <c r="W197" s="223"/>
      <c r="X197" s="223"/>
      <c r="Y197" s="223"/>
      <c r="Z197" s="223"/>
      <c r="AA197" s="223"/>
      <c r="AB197" s="223"/>
      <c r="AC197" s="223"/>
      <c r="AD197" s="223"/>
      <c r="AE197" s="223"/>
      <c r="AF197" s="223"/>
      <c r="AG197" s="223"/>
      <c r="AH197" s="223"/>
      <c r="AI197" s="223"/>
      <c r="AJ197" s="223"/>
      <c r="AK197" s="223"/>
    </row>
    <row r="198" spans="2:37" ht="14.25" customHeight="1">
      <c r="B198" s="220"/>
      <c r="C198" s="220"/>
      <c r="D198" s="220"/>
      <c r="E198" s="220"/>
      <c r="F198" s="220"/>
      <c r="G198" s="220"/>
      <c r="H198" s="220"/>
      <c r="I198" s="220"/>
      <c r="J198" s="220"/>
      <c r="K198" s="220"/>
      <c r="L198" s="220"/>
      <c r="M198" s="220"/>
      <c r="N198" s="220"/>
      <c r="O198" s="23"/>
      <c r="P198" s="23"/>
      <c r="Q198" s="23"/>
      <c r="R198" s="23"/>
      <c r="S198" s="23"/>
      <c r="T198" s="23"/>
      <c r="U198" s="23"/>
      <c r="V198" s="223"/>
      <c r="W198" s="223"/>
      <c r="X198" s="223"/>
      <c r="Y198" s="223"/>
      <c r="Z198" s="223"/>
      <c r="AA198" s="223"/>
      <c r="AB198" s="223"/>
      <c r="AC198" s="223"/>
      <c r="AD198" s="223"/>
      <c r="AE198" s="223"/>
      <c r="AF198" s="223"/>
      <c r="AG198" s="223"/>
      <c r="AH198" s="223"/>
      <c r="AI198" s="223"/>
      <c r="AJ198" s="223"/>
      <c r="AK198" s="223"/>
    </row>
    <row r="199" spans="2:37" ht="14.25" customHeight="1">
      <c r="B199" s="220"/>
      <c r="C199" s="220"/>
      <c r="D199" s="220"/>
      <c r="E199" s="220"/>
      <c r="F199" s="220"/>
      <c r="G199" s="220"/>
      <c r="H199" s="220"/>
      <c r="I199" s="220"/>
      <c r="J199" s="220"/>
      <c r="K199" s="220"/>
      <c r="L199" s="220"/>
      <c r="M199" s="220"/>
      <c r="N199" s="220"/>
      <c r="O199" s="23"/>
      <c r="P199" s="23"/>
      <c r="Q199" s="23"/>
      <c r="R199" s="23"/>
      <c r="S199" s="23"/>
      <c r="T199" s="23"/>
      <c r="U199" s="23"/>
      <c r="V199" s="223"/>
      <c r="W199" s="223"/>
      <c r="X199" s="223"/>
      <c r="Y199" s="223"/>
      <c r="Z199" s="223"/>
      <c r="AA199" s="223"/>
      <c r="AB199" s="223"/>
      <c r="AC199" s="223"/>
      <c r="AD199" s="223"/>
      <c r="AE199" s="223"/>
      <c r="AF199" s="223"/>
      <c r="AG199" s="223"/>
      <c r="AH199" s="223"/>
      <c r="AI199" s="223"/>
      <c r="AJ199" s="223"/>
      <c r="AK199" s="223"/>
    </row>
    <row r="200" spans="2:37" ht="14.25" customHeight="1">
      <c r="B200" s="229"/>
      <c r="C200" s="229"/>
      <c r="D200" s="229"/>
      <c r="E200" s="229"/>
      <c r="F200" s="229"/>
      <c r="G200" s="229"/>
      <c r="H200" s="229"/>
      <c r="I200" s="229"/>
      <c r="J200" s="229"/>
      <c r="K200" s="229"/>
      <c r="L200" s="229"/>
      <c r="M200" s="229"/>
      <c r="N200" s="229"/>
      <c r="O200" s="229"/>
      <c r="P200" s="229"/>
      <c r="Q200" s="229"/>
      <c r="R200" s="229"/>
      <c r="S200" s="229"/>
      <c r="T200" s="229"/>
      <c r="U200" s="229"/>
      <c r="V200" s="223"/>
      <c r="W200" s="223"/>
      <c r="X200" s="223"/>
      <c r="Y200" s="223"/>
      <c r="Z200" s="223"/>
      <c r="AA200" s="223"/>
      <c r="AB200" s="223"/>
      <c r="AC200" s="223"/>
      <c r="AD200" s="223"/>
      <c r="AE200" s="223"/>
      <c r="AF200" s="223"/>
      <c r="AG200" s="223"/>
      <c r="AH200" s="223"/>
      <c r="AI200" s="223"/>
      <c r="AJ200" s="223"/>
      <c r="AK200" s="223"/>
    </row>
    <row r="201" spans="2:37" ht="14.25" customHeight="1">
      <c r="B201" s="229"/>
      <c r="C201" s="229"/>
      <c r="D201" s="229"/>
      <c r="E201" s="229"/>
      <c r="F201" s="229"/>
      <c r="G201" s="229"/>
      <c r="H201" s="229"/>
      <c r="I201" s="229"/>
      <c r="J201" s="229"/>
      <c r="K201" s="229"/>
      <c r="L201" s="229"/>
      <c r="M201" s="229"/>
      <c r="N201" s="229"/>
      <c r="O201" s="229"/>
      <c r="P201" s="229"/>
      <c r="Q201" s="229"/>
      <c r="R201" s="229"/>
      <c r="S201" s="229"/>
      <c r="T201" s="229"/>
      <c r="U201" s="229"/>
      <c r="V201" s="223"/>
      <c r="W201" s="223"/>
      <c r="X201" s="223"/>
      <c r="Y201" s="223"/>
      <c r="Z201" s="223"/>
      <c r="AA201" s="223"/>
      <c r="AB201" s="223"/>
      <c r="AC201" s="223"/>
      <c r="AD201" s="223"/>
      <c r="AE201" s="223"/>
      <c r="AF201" s="223"/>
      <c r="AG201" s="223"/>
      <c r="AH201" s="223"/>
      <c r="AI201" s="223"/>
      <c r="AJ201" s="223"/>
      <c r="AK201" s="223"/>
    </row>
    <row r="202" spans="2:37" ht="14.25" customHeight="1">
      <c r="V202" s="223"/>
      <c r="W202" s="223"/>
      <c r="X202" s="223"/>
      <c r="Y202" s="223"/>
      <c r="Z202" s="223"/>
      <c r="AA202" s="223"/>
      <c r="AB202" s="223"/>
      <c r="AC202" s="223"/>
      <c r="AD202" s="223"/>
      <c r="AE202" s="223"/>
      <c r="AF202" s="223"/>
      <c r="AG202" s="223"/>
      <c r="AH202" s="223"/>
      <c r="AI202" s="223"/>
      <c r="AJ202" s="223"/>
      <c r="AK202" s="223"/>
    </row>
    <row r="203" spans="2:37" ht="14.25" customHeight="1">
      <c r="V203" s="223"/>
      <c r="W203" s="223"/>
      <c r="X203" s="223"/>
      <c r="Y203" s="223"/>
      <c r="Z203" s="223"/>
      <c r="AA203" s="223"/>
      <c r="AB203" s="223"/>
      <c r="AC203" s="223"/>
      <c r="AD203" s="223"/>
      <c r="AE203" s="223"/>
      <c r="AF203" s="223"/>
      <c r="AG203" s="223"/>
      <c r="AH203" s="223"/>
      <c r="AI203" s="223"/>
      <c r="AJ203" s="223"/>
      <c r="AK203" s="223"/>
    </row>
    <row r="204" spans="2:37" ht="14.25" customHeight="1">
      <c r="V204" s="223"/>
      <c r="W204" s="223"/>
      <c r="X204" s="223"/>
      <c r="Y204" s="223"/>
      <c r="Z204" s="223"/>
      <c r="AA204" s="223"/>
      <c r="AB204" s="223"/>
      <c r="AC204" s="223"/>
      <c r="AD204" s="223"/>
      <c r="AE204" s="223"/>
      <c r="AF204" s="223"/>
      <c r="AG204" s="223"/>
      <c r="AH204" s="223"/>
      <c r="AI204" s="223"/>
      <c r="AJ204" s="223"/>
      <c r="AK204" s="223"/>
    </row>
    <row r="205" spans="2:37" ht="14.25" customHeight="1">
      <c r="V205" s="223"/>
      <c r="W205" s="223"/>
      <c r="X205" s="223"/>
      <c r="Y205" s="223"/>
      <c r="Z205" s="223"/>
      <c r="AA205" s="223"/>
      <c r="AB205" s="223"/>
      <c r="AC205" s="223"/>
      <c r="AD205" s="223"/>
      <c r="AE205" s="223"/>
      <c r="AF205" s="223"/>
      <c r="AG205" s="223"/>
      <c r="AH205" s="223"/>
      <c r="AI205" s="223"/>
      <c r="AJ205" s="223"/>
      <c r="AK205" s="223"/>
    </row>
    <row r="206" spans="2:37" ht="14.25" customHeight="1">
      <c r="V206" s="223"/>
      <c r="W206" s="223"/>
      <c r="X206" s="223"/>
      <c r="Y206" s="223"/>
      <c r="Z206" s="223"/>
      <c r="AA206" s="223"/>
      <c r="AB206" s="223"/>
      <c r="AC206" s="223"/>
      <c r="AD206" s="223"/>
      <c r="AE206" s="223"/>
      <c r="AF206" s="223"/>
      <c r="AG206" s="223"/>
      <c r="AH206" s="223"/>
      <c r="AI206" s="223"/>
      <c r="AJ206" s="223"/>
      <c r="AK206" s="223"/>
    </row>
    <row r="207" spans="2:37" ht="14.25" customHeight="1"/>
    <row r="208" spans="2:37"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316" ht="15" customHeight="1"/>
  </sheetData>
  <sheetProtection password="CF32" sheet="1" formatCells="0" selectLockedCells="1"/>
  <customSheetViews>
    <customSheetView guid="{EF37224A-BEAD-47A8-87A2-E8BBC3DBEF06}" showPageBreaks="1" showGridLines="0" outlineSymbols="0" fitToPage="1" printArea="1" view="pageBreakPreview" topLeftCell="A133">
      <selection activeCell="B155" sqref="B155"/>
      <rowBreaks count="2" manualBreakCount="2">
        <brk id="23" min="1" max="19" man="1"/>
        <brk id="114" max="16383" man="1"/>
      </rowBreaks>
      <pageMargins left="0.70866141732283472" right="0.70866141732283472" top="0.39370078740157483" bottom="0.27559055118110237" header="0.31496062992125984" footer="0"/>
      <pageSetup paperSize="9" scale="86" fitToWidth="0" orientation="portrait" blackAndWhite="1" r:id="rId1"/>
      <extLst>
        <ext xmlns:xlsdti="http://schemas.microsoft.com/office/spreadsheetml/2023/showDataTypeIcons" uri="{a3c15fd4-4149-4032-8f15-062bd4999b60}">
          <xlsdti:showDataTypeIconsCustomSheetView visible="0"/>
        </ext>
      </extLst>
    </customSheetView>
  </customSheetViews>
  <mergeCells count="272">
    <mergeCell ref="E131:I131"/>
    <mergeCell ref="E132:I132"/>
    <mergeCell ref="E133:I133"/>
    <mergeCell ref="E134:I134"/>
    <mergeCell ref="O130:U130"/>
    <mergeCell ref="J131:N131"/>
    <mergeCell ref="J132:N132"/>
    <mergeCell ref="J133:N133"/>
    <mergeCell ref="J134:N134"/>
    <mergeCell ref="O131:U131"/>
    <mergeCell ref="O132:U132"/>
    <mergeCell ref="O133:U133"/>
    <mergeCell ref="O134:U134"/>
    <mergeCell ref="W133:AI135"/>
    <mergeCell ref="W103:AK103"/>
    <mergeCell ref="W97:AK97"/>
    <mergeCell ref="W100:AI100"/>
    <mergeCell ref="W115:AK115"/>
    <mergeCell ref="W118:AK118"/>
    <mergeCell ref="W123:AI125"/>
    <mergeCell ref="B1:U1"/>
    <mergeCell ref="W18:AK18"/>
    <mergeCell ref="W65:AK65"/>
    <mergeCell ref="V75:V78"/>
    <mergeCell ref="V80:V83"/>
    <mergeCell ref="W84:AJ84"/>
    <mergeCell ref="E60:G60"/>
    <mergeCell ref="P77:Q77"/>
    <mergeCell ref="B84:F85"/>
    <mergeCell ref="B82:F83"/>
    <mergeCell ref="M109:P109"/>
    <mergeCell ref="Q109:U109"/>
    <mergeCell ref="M110:P110"/>
    <mergeCell ref="Q110:U110"/>
    <mergeCell ref="M111:P111"/>
    <mergeCell ref="Q111:U111"/>
    <mergeCell ref="Q105:U105"/>
    <mergeCell ref="M106:P106"/>
    <mergeCell ref="Q106:U106"/>
    <mergeCell ref="M107:P107"/>
    <mergeCell ref="Q107:U107"/>
    <mergeCell ref="M108:P108"/>
    <mergeCell ref="Q108:U108"/>
    <mergeCell ref="I151:L151"/>
    <mergeCell ref="B143:J143"/>
    <mergeCell ref="B147:C147"/>
    <mergeCell ref="B148:C148"/>
    <mergeCell ref="D144:J144"/>
    <mergeCell ref="D145:J145"/>
    <mergeCell ref="D146:J146"/>
    <mergeCell ref="D147:J147"/>
    <mergeCell ref="D148:J148"/>
    <mergeCell ref="B144:C146"/>
    <mergeCell ref="B154:F154"/>
    <mergeCell ref="G154:H154"/>
    <mergeCell ref="B132:D132"/>
    <mergeCell ref="M138:S138"/>
    <mergeCell ref="M112:P112"/>
    <mergeCell ref="Q112:U112"/>
    <mergeCell ref="M113:P113"/>
    <mergeCell ref="Q113:U113"/>
    <mergeCell ref="B126:I126"/>
    <mergeCell ref="G151:H151"/>
    <mergeCell ref="B125:J125"/>
    <mergeCell ref="K125:U125"/>
    <mergeCell ref="M143:U143"/>
    <mergeCell ref="K144:L144"/>
    <mergeCell ref="T146:U146"/>
    <mergeCell ref="B133:D133"/>
    <mergeCell ref="B134:D134"/>
    <mergeCell ref="E138:L138"/>
    <mergeCell ref="T138:U138"/>
    <mergeCell ref="T145:U145"/>
    <mergeCell ref="B131:D131"/>
    <mergeCell ref="K126:S126"/>
    <mergeCell ref="T126:U126"/>
    <mergeCell ref="E130:I130"/>
    <mergeCell ref="K148:L148"/>
    <mergeCell ref="M148:S148"/>
    <mergeCell ref="M147:S147"/>
    <mergeCell ref="T147:U147"/>
    <mergeCell ref="K147:L147"/>
    <mergeCell ref="J130:N130"/>
    <mergeCell ref="B106:D106"/>
    <mergeCell ref="M104:P104"/>
    <mergeCell ref="E108:L108"/>
    <mergeCell ref="M105:P105"/>
    <mergeCell ref="M144:S144"/>
    <mergeCell ref="T144:U144"/>
    <mergeCell ref="B110:D110"/>
    <mergeCell ref="B120:F121"/>
    <mergeCell ref="B109:D109"/>
    <mergeCell ref="E109:L109"/>
    <mergeCell ref="B111:D111"/>
    <mergeCell ref="E111:L111"/>
    <mergeCell ref="B151:F151"/>
    <mergeCell ref="M151:N151"/>
    <mergeCell ref="K146:L146"/>
    <mergeCell ref="M146:S146"/>
    <mergeCell ref="P122:Q122"/>
    <mergeCell ref="S120:U120"/>
    <mergeCell ref="B122:F122"/>
    <mergeCell ref="S121:U121"/>
    <mergeCell ref="B105:D105"/>
    <mergeCell ref="E105:L105"/>
    <mergeCell ref="B86:F86"/>
    <mergeCell ref="B160:U164"/>
    <mergeCell ref="B167:U168"/>
    <mergeCell ref="B113:D113"/>
    <mergeCell ref="E113:L113"/>
    <mergeCell ref="E137:L137"/>
    <mergeCell ref="B139:D139"/>
    <mergeCell ref="T139:U139"/>
    <mergeCell ref="G82:I82"/>
    <mergeCell ref="J80:K80"/>
    <mergeCell ref="E107:L107"/>
    <mergeCell ref="G84:H85"/>
    <mergeCell ref="E106:L106"/>
    <mergeCell ref="J86:K86"/>
    <mergeCell ref="G87:H88"/>
    <mergeCell ref="B96:U96"/>
    <mergeCell ref="E104:L104"/>
    <mergeCell ref="Q104:U104"/>
    <mergeCell ref="S84:T85"/>
    <mergeCell ref="P84:Q85"/>
    <mergeCell ref="S86:T86"/>
    <mergeCell ref="T148:U148"/>
    <mergeCell ref="K145:L145"/>
    <mergeCell ref="M145:S145"/>
    <mergeCell ref="K143:L143"/>
    <mergeCell ref="E139:L139"/>
    <mergeCell ref="G86:I86"/>
    <mergeCell ref="J122:K122"/>
    <mergeCell ref="B89:F89"/>
    <mergeCell ref="E112:L112"/>
    <mergeCell ref="B112:D112"/>
    <mergeCell ref="P89:Q89"/>
    <mergeCell ref="B92:U94"/>
    <mergeCell ref="B95:U95"/>
    <mergeCell ref="B98:U98"/>
    <mergeCell ref="B104:D104"/>
    <mergeCell ref="B97:U97"/>
    <mergeCell ref="S89:T89"/>
    <mergeCell ref="J89:K89"/>
    <mergeCell ref="B137:D137"/>
    <mergeCell ref="B138:D138"/>
    <mergeCell ref="M139:S139"/>
    <mergeCell ref="M122:N122"/>
    <mergeCell ref="G122:H122"/>
    <mergeCell ref="S122:T122"/>
    <mergeCell ref="B130:D130"/>
    <mergeCell ref="M137:U137"/>
    <mergeCell ref="B108:D108"/>
    <mergeCell ref="J87:K88"/>
    <mergeCell ref="J82:L82"/>
    <mergeCell ref="G80:I80"/>
    <mergeCell ref="B80:F80"/>
    <mergeCell ref="E110:L110"/>
    <mergeCell ref="G120:R120"/>
    <mergeCell ref="B87:F88"/>
    <mergeCell ref="B107:D107"/>
    <mergeCell ref="M89:N89"/>
    <mergeCell ref="G89:I89"/>
    <mergeCell ref="S79:T79"/>
    <mergeCell ref="B78:F78"/>
    <mergeCell ref="P79:Q79"/>
    <mergeCell ref="M78:N78"/>
    <mergeCell ref="P78:Q78"/>
    <mergeCell ref="G78:I78"/>
    <mergeCell ref="S78:T78"/>
    <mergeCell ref="J77:K77"/>
    <mergeCell ref="M77:N77"/>
    <mergeCell ref="B79:F79"/>
    <mergeCell ref="J78:K78"/>
    <mergeCell ref="G79:H79"/>
    <mergeCell ref="J79:K79"/>
    <mergeCell ref="M84:N85"/>
    <mergeCell ref="S87:T88"/>
    <mergeCell ref="M79:N79"/>
    <mergeCell ref="B75:F76"/>
    <mergeCell ref="G75:I75"/>
    <mergeCell ref="J75:L75"/>
    <mergeCell ref="M75:U75"/>
    <mergeCell ref="B77:F77"/>
    <mergeCell ref="G77:H77"/>
    <mergeCell ref="S77:T77"/>
    <mergeCell ref="J73:O73"/>
    <mergeCell ref="P66:S66"/>
    <mergeCell ref="M87:N88"/>
    <mergeCell ref="P87:Q88"/>
    <mergeCell ref="P80:Q80"/>
    <mergeCell ref="M86:N86"/>
    <mergeCell ref="P86:Q86"/>
    <mergeCell ref="J84:K85"/>
    <mergeCell ref="M80:N80"/>
    <mergeCell ref="M82:U82"/>
    <mergeCell ref="N15:O15"/>
    <mergeCell ref="T65:U65"/>
    <mergeCell ref="B73:I73"/>
    <mergeCell ref="P64:S64"/>
    <mergeCell ref="D68:O68"/>
    <mergeCell ref="P68:S68"/>
    <mergeCell ref="T68:U68"/>
    <mergeCell ref="P67:S67"/>
    <mergeCell ref="T67:U67"/>
    <mergeCell ref="T69:U69"/>
    <mergeCell ref="M22:U22"/>
    <mergeCell ref="P18:U18"/>
    <mergeCell ref="H18:M18"/>
    <mergeCell ref="M19:U19"/>
    <mergeCell ref="K20:L20"/>
    <mergeCell ref="N18:O18"/>
    <mergeCell ref="I19:J19"/>
    <mergeCell ref="K22:L22"/>
    <mergeCell ref="X10:Y10"/>
    <mergeCell ref="B11:G11"/>
    <mergeCell ref="H11:U11"/>
    <mergeCell ref="B12:G12"/>
    <mergeCell ref="H12:U12"/>
    <mergeCell ref="H13:U13"/>
    <mergeCell ref="B13:G13"/>
    <mergeCell ref="B10:G10"/>
    <mergeCell ref="H10:U10"/>
    <mergeCell ref="P15:U15"/>
    <mergeCell ref="H15:M15"/>
    <mergeCell ref="I22:J22"/>
    <mergeCell ref="B19:G22"/>
    <mergeCell ref="B14:G14"/>
    <mergeCell ref="H14:U14"/>
    <mergeCell ref="B15:G15"/>
    <mergeCell ref="K21:L21"/>
    <mergeCell ref="M21:U21"/>
    <mergeCell ref="I20:J20"/>
    <mergeCell ref="B4:U4"/>
    <mergeCell ref="B7:G7"/>
    <mergeCell ref="H7:U7"/>
    <mergeCell ref="B8:G8"/>
    <mergeCell ref="H8:U8"/>
    <mergeCell ref="B62:C68"/>
    <mergeCell ref="D62:O62"/>
    <mergeCell ref="K19:L19"/>
    <mergeCell ref="B18:G18"/>
    <mergeCell ref="P62:S62"/>
    <mergeCell ref="W21:AI21"/>
    <mergeCell ref="D67:O67"/>
    <mergeCell ref="T63:U63"/>
    <mergeCell ref="B29:U40"/>
    <mergeCell ref="B61:O61"/>
    <mergeCell ref="P61:S61"/>
    <mergeCell ref="I21:J21"/>
    <mergeCell ref="T62:U62"/>
    <mergeCell ref="H23:U23"/>
    <mergeCell ref="T66:U66"/>
    <mergeCell ref="B74:F74"/>
    <mergeCell ref="B81:K81"/>
    <mergeCell ref="B69:O69"/>
    <mergeCell ref="P63:S63"/>
    <mergeCell ref="S80:T80"/>
    <mergeCell ref="B9:G9"/>
    <mergeCell ref="H9:U9"/>
    <mergeCell ref="M20:U20"/>
    <mergeCell ref="T61:U61"/>
    <mergeCell ref="T64:U64"/>
    <mergeCell ref="P69:S69"/>
    <mergeCell ref="D64:O64"/>
    <mergeCell ref="D63:O63"/>
    <mergeCell ref="D66:O66"/>
    <mergeCell ref="B60:C60"/>
    <mergeCell ref="B23:G23"/>
    <mergeCell ref="D65:O65"/>
    <mergeCell ref="P65:S65"/>
    <mergeCell ref="G57:U57"/>
  </mergeCells>
  <phoneticPr fontId="11"/>
  <conditionalFormatting sqref="J119 O119">
    <cfRule type="expression" dxfId="7" priority="2">
      <formula>AND(#REF!="原単位",ISBLANK($J$75))</formula>
    </cfRule>
  </conditionalFormatting>
  <conditionalFormatting sqref="J119 O119">
    <cfRule type="expression" dxfId="6" priority="1" stopIfTrue="1">
      <formula>#REF!="原単位"</formula>
    </cfRule>
  </conditionalFormatting>
  <pageMargins left="0.70866141732283472" right="0.70866141732283472" top="0.39370078740157483" bottom="0.27559055118110237" header="0.31496062992125984" footer="0"/>
  <pageSetup paperSize="9" scale="91" fitToWidth="0" orientation="portrait" blackAndWhite="1" r:id="rId2"/>
  <rowBreaks count="2" manualBreakCount="2">
    <brk id="23" min="1" max="19" man="1"/>
    <brk id="114" max="16383"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47C74-2307-4851-A987-AEFF456B61A0}">
  <sheetPr>
    <tabColor rgb="FFFF66FF"/>
    <pageSetUpPr fitToPage="1"/>
  </sheetPr>
  <dimension ref="A1:AL90"/>
  <sheetViews>
    <sheetView showGridLines="0" view="pageBreakPreview" zoomScaleNormal="100" zoomScaleSheetLayoutView="100" workbookViewId="0">
      <selection activeCell="B1" sqref="B1"/>
    </sheetView>
  </sheetViews>
  <sheetFormatPr defaultColWidth="9" defaultRowHeight="13"/>
  <cols>
    <col min="1" max="39" width="4.6328125" style="1" customWidth="1"/>
    <col min="40" max="16384" width="9" style="1"/>
  </cols>
  <sheetData>
    <row r="1" spans="1:38" ht="24" customHeight="1">
      <c r="A1" s="138"/>
      <c r="B1" s="291" t="s">
        <v>481</v>
      </c>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row>
    <row r="2" spans="1:38" ht="25" customHeight="1">
      <c r="A2" s="138"/>
      <c r="B2" s="6" t="s">
        <v>78</v>
      </c>
      <c r="C2" s="6"/>
      <c r="V2" s="138"/>
      <c r="W2" s="138"/>
      <c r="X2" s="141"/>
      <c r="Y2" s="141"/>
      <c r="Z2" s="141"/>
      <c r="AA2" s="141"/>
      <c r="AB2" s="141"/>
      <c r="AC2" s="141"/>
      <c r="AD2" s="141"/>
      <c r="AE2" s="141"/>
      <c r="AF2" s="141"/>
      <c r="AG2" s="141"/>
      <c r="AH2" s="141"/>
      <c r="AI2" s="141"/>
      <c r="AJ2" s="141"/>
      <c r="AK2" s="6"/>
      <c r="AL2" s="6"/>
    </row>
    <row r="3" spans="1:38" ht="12" customHeight="1">
      <c r="A3" s="138"/>
      <c r="B3" s="8"/>
      <c r="C3" s="9"/>
      <c r="D3" s="15"/>
      <c r="E3" s="15"/>
      <c r="F3" s="15"/>
      <c r="G3" s="15"/>
      <c r="H3" s="15"/>
      <c r="I3" s="15"/>
      <c r="J3" s="15"/>
      <c r="K3" s="15"/>
      <c r="L3" s="15"/>
      <c r="M3" s="15"/>
      <c r="N3" s="15"/>
      <c r="O3" s="15"/>
      <c r="P3" s="15"/>
      <c r="Q3" s="15"/>
      <c r="R3" s="15"/>
      <c r="S3" s="15"/>
      <c r="T3" s="15"/>
      <c r="U3" s="16"/>
      <c r="V3" s="142"/>
      <c r="W3" s="138"/>
      <c r="X3" s="141"/>
      <c r="Y3" s="141"/>
      <c r="Z3" s="141"/>
      <c r="AA3" s="141"/>
      <c r="AB3" s="141"/>
      <c r="AC3" s="141"/>
      <c r="AD3" s="141"/>
      <c r="AE3" s="141"/>
      <c r="AF3" s="141"/>
      <c r="AG3" s="141"/>
      <c r="AH3" s="141"/>
      <c r="AI3" s="141"/>
      <c r="AJ3" s="141"/>
      <c r="AK3" s="6"/>
      <c r="AL3" s="6"/>
    </row>
    <row r="4" spans="1:38" ht="25" customHeight="1">
      <c r="A4" s="138"/>
      <c r="B4" s="638" t="s">
        <v>112</v>
      </c>
      <c r="C4" s="639"/>
      <c r="D4" s="639"/>
      <c r="E4" s="639"/>
      <c r="F4" s="639"/>
      <c r="G4" s="639"/>
      <c r="H4" s="639"/>
      <c r="I4" s="639"/>
      <c r="J4" s="639"/>
      <c r="K4" s="639"/>
      <c r="L4" s="639"/>
      <c r="M4" s="639"/>
      <c r="N4" s="639"/>
      <c r="O4" s="639"/>
      <c r="P4" s="639"/>
      <c r="Q4" s="639"/>
      <c r="R4" s="639"/>
      <c r="S4" s="639"/>
      <c r="T4" s="639"/>
      <c r="U4" s="640"/>
      <c r="V4" s="143"/>
      <c r="W4" s="291" t="s">
        <v>250</v>
      </c>
      <c r="X4" s="141"/>
      <c r="Y4" s="141"/>
      <c r="Z4" s="141"/>
      <c r="AA4" s="145"/>
      <c r="AB4" s="145"/>
      <c r="AC4" s="141"/>
      <c r="AD4" s="141"/>
      <c r="AE4" s="141"/>
      <c r="AF4" s="141"/>
      <c r="AG4" s="141"/>
      <c r="AH4" s="141"/>
      <c r="AI4" s="141"/>
      <c r="AJ4" s="141"/>
      <c r="AK4" s="6"/>
      <c r="AL4" s="6"/>
    </row>
    <row r="5" spans="1:38" ht="20.149999999999999" customHeight="1">
      <c r="A5" s="138"/>
      <c r="B5" s="393"/>
      <c r="C5" s="394"/>
      <c r="D5" s="394"/>
      <c r="E5" s="394"/>
      <c r="F5" s="394"/>
      <c r="G5" s="394"/>
      <c r="H5" s="394"/>
      <c r="I5" s="394"/>
      <c r="J5" s="394"/>
      <c r="K5" s="394"/>
      <c r="L5" s="394"/>
      <c r="M5" s="394"/>
      <c r="N5" s="394"/>
      <c r="O5" s="394"/>
      <c r="P5" s="394"/>
      <c r="Q5" s="394"/>
      <c r="R5" s="394"/>
      <c r="S5" s="394"/>
      <c r="T5" s="394"/>
      <c r="U5" s="395"/>
      <c r="V5" s="146"/>
      <c r="W5" s="144"/>
      <c r="X5" s="141"/>
      <c r="Y5" s="141"/>
      <c r="Z5" s="141"/>
      <c r="AA5" s="145"/>
      <c r="AB5" s="145"/>
      <c r="AC5" s="141"/>
      <c r="AD5" s="141"/>
      <c r="AE5" s="141"/>
      <c r="AF5" s="141"/>
      <c r="AG5" s="141"/>
      <c r="AH5" s="141"/>
      <c r="AI5" s="141"/>
      <c r="AJ5" s="141"/>
      <c r="AK5" s="6"/>
      <c r="AL5" s="6"/>
    </row>
    <row r="6" spans="1:38" ht="20.149999999999999" customHeight="1">
      <c r="A6" s="138"/>
      <c r="B6" s="18"/>
      <c r="C6" s="3"/>
      <c r="D6" s="3"/>
      <c r="E6" s="3"/>
      <c r="F6" s="3"/>
      <c r="G6" s="3"/>
      <c r="H6" s="3"/>
      <c r="I6" s="3"/>
      <c r="J6" s="3"/>
      <c r="K6" s="3"/>
      <c r="L6" s="3"/>
      <c r="M6" s="3"/>
      <c r="N6" s="19" t="s">
        <v>285</v>
      </c>
      <c r="O6" s="394">
        <f>IF(基本入力!F84="","",基本入力!F84)</f>
        <v>10</v>
      </c>
      <c r="P6" s="394" t="s">
        <v>2</v>
      </c>
      <c r="Q6" s="394" t="str">
        <f>IF(基本入力!H84="","",基本入力!H84)</f>
        <v/>
      </c>
      <c r="R6" s="394" t="s">
        <v>3</v>
      </c>
      <c r="S6" s="394" t="str">
        <f>IF(基本入力!J84="","",基本入力!J84)</f>
        <v/>
      </c>
      <c r="T6" s="394" t="s">
        <v>4</v>
      </c>
      <c r="U6" s="17"/>
      <c r="V6" s="142"/>
      <c r="W6" s="292" t="s">
        <v>262</v>
      </c>
      <c r="X6" s="147"/>
      <c r="Y6" s="141"/>
      <c r="Z6" s="141"/>
      <c r="AA6" s="141"/>
      <c r="AB6" s="141"/>
      <c r="AC6" s="141"/>
      <c r="AD6" s="141"/>
      <c r="AE6" s="141"/>
      <c r="AF6" s="141"/>
      <c r="AG6" s="141"/>
      <c r="AH6" s="141"/>
      <c r="AI6" s="141"/>
      <c r="AJ6" s="141"/>
      <c r="AK6" s="6"/>
      <c r="AL6" s="6"/>
    </row>
    <row r="7" spans="1:38" ht="20.149999999999999" customHeight="1">
      <c r="A7" s="138"/>
      <c r="B7" s="18"/>
      <c r="C7" s="3"/>
      <c r="D7" s="3"/>
      <c r="E7" s="3"/>
      <c r="F7" s="3"/>
      <c r="G7" s="3"/>
      <c r="H7" s="3"/>
      <c r="I7" s="3"/>
      <c r="J7" s="3"/>
      <c r="K7" s="3"/>
      <c r="L7" s="3"/>
      <c r="M7" s="19"/>
      <c r="N7" s="394"/>
      <c r="O7" s="394"/>
      <c r="P7" s="394"/>
      <c r="Q7" s="394"/>
      <c r="R7" s="394"/>
      <c r="S7" s="394"/>
      <c r="T7" s="394"/>
      <c r="U7" s="17"/>
      <c r="V7" s="142"/>
      <c r="W7" s="138"/>
      <c r="X7" s="141"/>
      <c r="Y7" s="141"/>
      <c r="Z7" s="141"/>
      <c r="AA7" s="141"/>
      <c r="AB7" s="141"/>
      <c r="AC7" s="141"/>
      <c r="AD7" s="141"/>
      <c r="AE7" s="141"/>
      <c r="AF7" s="141"/>
      <c r="AG7" s="141"/>
      <c r="AH7" s="141"/>
      <c r="AI7" s="141"/>
      <c r="AJ7" s="141"/>
      <c r="AK7" s="6"/>
      <c r="AL7" s="6"/>
    </row>
    <row r="8" spans="1:38" ht="20.149999999999999" customHeight="1">
      <c r="A8" s="138"/>
      <c r="B8" s="10"/>
      <c r="C8" s="11" t="s">
        <v>31</v>
      </c>
      <c r="D8" s="11"/>
      <c r="E8" s="11"/>
      <c r="F8" s="11"/>
      <c r="G8" s="11"/>
      <c r="H8" s="11"/>
      <c r="I8" s="11"/>
      <c r="J8" s="11"/>
      <c r="K8" s="11"/>
      <c r="L8" s="11"/>
      <c r="M8" s="11"/>
      <c r="N8" s="11"/>
      <c r="O8" s="11"/>
      <c r="P8" s="11"/>
      <c r="Q8" s="11"/>
      <c r="R8" s="11"/>
      <c r="S8" s="11"/>
      <c r="T8" s="11"/>
      <c r="U8" s="12"/>
      <c r="V8" s="148"/>
      <c r="W8" s="138"/>
      <c r="X8" s="147"/>
      <c r="Y8" s="141"/>
      <c r="Z8" s="141"/>
      <c r="AA8" s="141"/>
      <c r="AB8" s="141"/>
      <c r="AC8" s="141"/>
      <c r="AD8" s="141"/>
      <c r="AE8" s="141"/>
      <c r="AF8" s="141"/>
      <c r="AG8" s="141"/>
      <c r="AH8" s="141"/>
      <c r="AI8" s="141"/>
      <c r="AJ8" s="141"/>
      <c r="AK8" s="6"/>
      <c r="AL8" s="6"/>
    </row>
    <row r="9" spans="1:38" ht="20.149999999999999" customHeight="1">
      <c r="A9" s="138"/>
      <c r="B9" s="10"/>
      <c r="C9" s="11"/>
      <c r="D9" s="11"/>
      <c r="E9" s="11"/>
      <c r="F9" s="11"/>
      <c r="G9" s="11"/>
      <c r="H9" s="11"/>
      <c r="I9" s="11"/>
      <c r="J9" s="11"/>
      <c r="K9" s="11"/>
      <c r="L9" s="11"/>
      <c r="M9" s="11"/>
      <c r="N9" s="11"/>
      <c r="O9" s="11"/>
      <c r="P9" s="11"/>
      <c r="Q9" s="11"/>
      <c r="R9" s="11"/>
      <c r="S9" s="11"/>
      <c r="T9" s="11"/>
      <c r="U9" s="12"/>
      <c r="V9" s="148"/>
      <c r="W9" s="138"/>
      <c r="X9" s="147"/>
      <c r="Y9" s="141"/>
      <c r="Z9" s="141"/>
      <c r="AA9" s="141"/>
      <c r="AB9" s="141"/>
      <c r="AC9" s="141"/>
      <c r="AD9" s="141"/>
      <c r="AE9" s="141"/>
      <c r="AF9" s="141"/>
      <c r="AG9" s="141"/>
      <c r="AH9" s="141"/>
      <c r="AI9" s="141"/>
      <c r="AJ9" s="141"/>
      <c r="AK9" s="6"/>
      <c r="AL9" s="6"/>
    </row>
    <row r="10" spans="1:38" ht="20.149999999999999" customHeight="1">
      <c r="A10" s="138"/>
      <c r="B10" s="10"/>
      <c r="C10" s="3"/>
      <c r="D10" s="3"/>
      <c r="E10" s="3"/>
      <c r="F10" s="3"/>
      <c r="G10" s="3"/>
      <c r="H10" s="11" t="s">
        <v>263</v>
      </c>
      <c r="I10" s="3"/>
      <c r="J10" s="11" t="s">
        <v>32</v>
      </c>
      <c r="K10" s="11"/>
      <c r="L10" s="631" t="str">
        <f>IF(基本入力!E31="","",基本入力!E31)</f>
        <v/>
      </c>
      <c r="M10" s="631"/>
      <c r="N10" s="631"/>
      <c r="O10" s="631"/>
      <c r="P10" s="631"/>
      <c r="Q10" s="631"/>
      <c r="R10" s="631"/>
      <c r="S10" s="631"/>
      <c r="T10" s="631"/>
      <c r="U10" s="17"/>
      <c r="V10" s="142"/>
      <c r="W10" s="138"/>
      <c r="X10" s="141"/>
      <c r="Y10" s="141"/>
      <c r="Z10" s="141"/>
      <c r="AA10" s="141"/>
      <c r="AB10" s="141"/>
      <c r="AC10" s="141"/>
      <c r="AD10" s="141"/>
      <c r="AE10" s="141"/>
      <c r="AF10" s="141"/>
      <c r="AG10" s="141"/>
      <c r="AH10" s="141"/>
      <c r="AI10" s="141"/>
      <c r="AJ10" s="141"/>
      <c r="AK10" s="6"/>
      <c r="AL10" s="6"/>
    </row>
    <row r="11" spans="1:38" ht="20.149999999999999" customHeight="1">
      <c r="A11" s="138"/>
      <c r="B11" s="10"/>
      <c r="C11" s="3"/>
      <c r="D11" s="3"/>
      <c r="E11" s="3"/>
      <c r="F11" s="3"/>
      <c r="G11" s="3"/>
      <c r="H11" s="11"/>
      <c r="I11" s="3"/>
      <c r="J11" s="11" t="s">
        <v>33</v>
      </c>
      <c r="K11" s="3"/>
      <c r="L11" s="631" t="str">
        <f>IF(基本入力!E33="","",基本入力!E33)</f>
        <v/>
      </c>
      <c r="M11" s="631"/>
      <c r="N11" s="631"/>
      <c r="O11" s="631"/>
      <c r="P11" s="631"/>
      <c r="Q11" s="631"/>
      <c r="R11" s="631"/>
      <c r="S11" s="631"/>
      <c r="T11" s="631"/>
      <c r="U11" s="12"/>
      <c r="V11" s="148"/>
      <c r="W11" s="138"/>
      <c r="X11" s="138"/>
      <c r="Y11" s="138"/>
      <c r="Z11" s="138"/>
      <c r="AA11" s="138"/>
      <c r="AB11" s="138"/>
      <c r="AC11" s="138"/>
      <c r="AD11" s="138"/>
      <c r="AE11" s="138"/>
      <c r="AF11" s="138"/>
      <c r="AG11" s="138"/>
      <c r="AH11" s="138"/>
      <c r="AI11" s="138"/>
      <c r="AJ11" s="138"/>
      <c r="AL11" s="6"/>
    </row>
    <row r="12" spans="1:38" ht="20.149999999999999" customHeight="1">
      <c r="A12" s="138"/>
      <c r="B12" s="10"/>
      <c r="C12" s="3"/>
      <c r="D12" s="3"/>
      <c r="E12" s="3"/>
      <c r="F12" s="3"/>
      <c r="G12" s="3"/>
      <c r="H12" s="3"/>
      <c r="I12" s="3"/>
      <c r="J12" s="11"/>
      <c r="K12" s="3"/>
      <c r="L12" s="631" t="str">
        <f>IF(基本入力!E35="","",基本入力!E35)</f>
        <v/>
      </c>
      <c r="M12" s="631"/>
      <c r="N12" s="631"/>
      <c r="O12" s="631"/>
      <c r="P12" s="631"/>
      <c r="Q12" s="631"/>
      <c r="R12" s="631"/>
      <c r="S12" s="631"/>
      <c r="T12" s="131"/>
      <c r="U12" s="21"/>
      <c r="V12" s="149"/>
      <c r="W12" s="138"/>
      <c r="X12" s="147"/>
      <c r="Y12" s="150"/>
      <c r="Z12" s="147"/>
      <c r="AA12" s="141"/>
      <c r="AB12" s="141"/>
      <c r="AC12" s="141"/>
      <c r="AD12" s="141"/>
      <c r="AE12" s="141"/>
      <c r="AF12" s="141"/>
      <c r="AG12" s="141"/>
      <c r="AH12" s="141"/>
      <c r="AI12" s="141"/>
      <c r="AJ12" s="141"/>
      <c r="AK12" s="6"/>
      <c r="AL12" s="6"/>
    </row>
    <row r="13" spans="1:38" ht="12" customHeight="1">
      <c r="A13" s="138"/>
      <c r="B13" s="10"/>
      <c r="C13" s="11"/>
      <c r="D13" s="11"/>
      <c r="E13" s="11"/>
      <c r="F13" s="3"/>
      <c r="G13" s="11"/>
      <c r="H13" s="11"/>
      <c r="I13" s="3"/>
      <c r="J13" s="11"/>
      <c r="K13" s="11"/>
      <c r="L13" s="132"/>
      <c r="M13" s="133"/>
      <c r="N13" s="132"/>
      <c r="O13" s="132"/>
      <c r="P13" s="133"/>
      <c r="Q13" s="132"/>
      <c r="R13" s="132"/>
      <c r="S13" s="132"/>
      <c r="T13" s="132"/>
      <c r="U13" s="12"/>
      <c r="V13" s="148"/>
      <c r="W13" s="138"/>
      <c r="X13" s="141"/>
      <c r="Y13" s="138"/>
      <c r="Z13" s="138"/>
      <c r="AA13" s="138"/>
      <c r="AB13" s="138"/>
      <c r="AC13" s="138"/>
      <c r="AD13" s="138"/>
      <c r="AE13" s="138"/>
      <c r="AF13" s="138"/>
      <c r="AG13" s="138"/>
      <c r="AH13" s="141"/>
      <c r="AI13" s="141"/>
      <c r="AJ13" s="141"/>
      <c r="AK13" s="6"/>
      <c r="AL13" s="6"/>
    </row>
    <row r="14" spans="1:38" ht="20.149999999999999" customHeight="1">
      <c r="A14" s="138"/>
      <c r="B14" s="10"/>
      <c r="C14" s="11"/>
      <c r="D14" s="11"/>
      <c r="E14" s="11"/>
      <c r="F14" s="3"/>
      <c r="G14" s="3"/>
      <c r="H14" s="11" t="s">
        <v>35</v>
      </c>
      <c r="I14" s="20"/>
      <c r="J14" s="11" t="s">
        <v>33</v>
      </c>
      <c r="K14" s="3"/>
      <c r="L14" s="631" t="str">
        <f>IF(基本入力!F39="","",基本入力!F39)</f>
        <v/>
      </c>
      <c r="M14" s="631"/>
      <c r="N14" s="631"/>
      <c r="O14" s="631"/>
      <c r="P14" s="631"/>
      <c r="Q14" s="631"/>
      <c r="R14" s="631"/>
      <c r="S14" s="631"/>
      <c r="T14" s="132"/>
      <c r="U14" s="12"/>
      <c r="V14" s="148"/>
      <c r="W14" s="138"/>
      <c r="X14" s="141"/>
      <c r="Y14" s="138"/>
      <c r="Z14" s="138"/>
      <c r="AA14" s="138"/>
      <c r="AB14" s="138"/>
      <c r="AC14" s="138"/>
      <c r="AD14" s="138"/>
      <c r="AE14" s="138"/>
      <c r="AF14" s="138"/>
      <c r="AG14" s="146"/>
      <c r="AH14" s="141"/>
      <c r="AI14" s="141"/>
      <c r="AJ14" s="141"/>
      <c r="AK14" s="6"/>
      <c r="AL14" s="6"/>
    </row>
    <row r="15" spans="1:38" ht="20.149999999999999" customHeight="1">
      <c r="A15" s="138"/>
      <c r="B15" s="10"/>
      <c r="C15" s="11"/>
      <c r="D15" s="11"/>
      <c r="E15" s="11"/>
      <c r="F15" s="11"/>
      <c r="G15" s="11"/>
      <c r="H15" s="11"/>
      <c r="I15" s="11"/>
      <c r="J15" s="4" t="s">
        <v>37</v>
      </c>
      <c r="K15" s="11"/>
      <c r="L15" s="11"/>
      <c r="M15" s="11"/>
      <c r="N15" s="11"/>
      <c r="O15" s="11"/>
      <c r="P15" s="11"/>
      <c r="Q15" s="11"/>
      <c r="R15" s="11"/>
      <c r="S15" s="11"/>
      <c r="T15" s="11"/>
      <c r="U15" s="12"/>
      <c r="V15" s="148"/>
      <c r="W15" s="141"/>
      <c r="X15" s="141"/>
      <c r="Y15" s="151"/>
      <c r="Z15" s="1176"/>
      <c r="AA15" s="1176"/>
      <c r="AB15" s="1176"/>
      <c r="AC15" s="1176"/>
      <c r="AD15" s="1176"/>
      <c r="AE15" s="389"/>
      <c r="AF15" s="146"/>
      <c r="AG15" s="146"/>
      <c r="AH15" s="141"/>
      <c r="AI15" s="141"/>
      <c r="AJ15" s="141"/>
      <c r="AK15" s="6"/>
    </row>
    <row r="16" spans="1:38" ht="20.149999999999999" customHeight="1">
      <c r="A16" s="138"/>
      <c r="B16" s="10"/>
      <c r="C16" s="11"/>
      <c r="D16" s="11"/>
      <c r="E16" s="11"/>
      <c r="F16" s="11"/>
      <c r="G16" s="11"/>
      <c r="H16" s="11"/>
      <c r="I16" s="11"/>
      <c r="J16" s="11"/>
      <c r="K16" s="11"/>
      <c r="L16" s="11"/>
      <c r="M16" s="11"/>
      <c r="N16" s="11"/>
      <c r="O16" s="11"/>
      <c r="P16" s="11"/>
      <c r="Q16" s="11"/>
      <c r="R16" s="11"/>
      <c r="S16" s="11"/>
      <c r="T16" s="11"/>
      <c r="U16" s="12"/>
      <c r="V16" s="148"/>
      <c r="W16" s="141"/>
      <c r="X16" s="138"/>
      <c r="Y16" s="151"/>
      <c r="Z16" s="1176"/>
      <c r="AA16" s="1176"/>
      <c r="AB16" s="1176"/>
      <c r="AC16" s="1176"/>
      <c r="AD16" s="1176"/>
      <c r="AE16" s="1176"/>
      <c r="AF16" s="146"/>
      <c r="AG16" s="138"/>
      <c r="AH16" s="138"/>
      <c r="AI16" s="138"/>
      <c r="AJ16" s="138"/>
    </row>
    <row r="17" spans="1:36" ht="25" customHeight="1">
      <c r="A17" s="138"/>
      <c r="B17" s="10" t="s">
        <v>79</v>
      </c>
      <c r="C17" s="11"/>
      <c r="D17" s="11"/>
      <c r="E17" s="11"/>
      <c r="F17" s="11"/>
      <c r="G17" s="11"/>
      <c r="H17" s="11"/>
      <c r="I17" s="11"/>
      <c r="J17" s="11"/>
      <c r="K17" s="11"/>
      <c r="L17" s="11"/>
      <c r="M17" s="11"/>
      <c r="N17" s="11"/>
      <c r="O17" s="11"/>
      <c r="P17" s="11"/>
      <c r="Q17" s="11"/>
      <c r="R17" s="11"/>
      <c r="S17" s="11"/>
      <c r="T17" s="11"/>
      <c r="U17" s="12"/>
      <c r="V17" s="148"/>
      <c r="W17" s="141"/>
      <c r="X17" s="138"/>
      <c r="Y17" s="147"/>
      <c r="Z17" s="1177"/>
      <c r="AA17" s="1177"/>
      <c r="AB17" s="1177"/>
      <c r="AC17" s="1177"/>
      <c r="AD17" s="1177"/>
      <c r="AE17" s="141"/>
      <c r="AF17" s="141"/>
      <c r="AG17" s="138"/>
      <c r="AH17" s="138"/>
      <c r="AI17" s="138"/>
      <c r="AJ17" s="138"/>
    </row>
    <row r="18" spans="1:36" ht="25" customHeight="1">
      <c r="A18" s="138"/>
      <c r="B18" s="13" t="s">
        <v>80</v>
      </c>
      <c r="C18" s="7"/>
      <c r="D18" s="7"/>
      <c r="E18" s="7"/>
      <c r="F18" s="7"/>
      <c r="G18" s="7"/>
      <c r="H18" s="7"/>
      <c r="I18" s="7"/>
      <c r="J18" s="7"/>
      <c r="K18" s="7"/>
      <c r="L18" s="7"/>
      <c r="M18" s="7"/>
      <c r="N18" s="7"/>
      <c r="O18" s="7"/>
      <c r="P18" s="7"/>
      <c r="Q18" s="7"/>
      <c r="R18" s="7"/>
      <c r="S18" s="7"/>
      <c r="T18" s="7"/>
      <c r="U18" s="14"/>
      <c r="V18" s="148"/>
      <c r="W18" s="141"/>
      <c r="X18" s="138"/>
      <c r="Y18" s="147"/>
      <c r="Z18" s="1177"/>
      <c r="AA18" s="1177"/>
      <c r="AB18" s="1177"/>
      <c r="AC18" s="1177"/>
      <c r="AD18" s="1177"/>
      <c r="AE18" s="141"/>
      <c r="AF18" s="141"/>
      <c r="AG18" s="138"/>
      <c r="AH18" s="138"/>
      <c r="AI18" s="138"/>
      <c r="AJ18" s="138"/>
    </row>
    <row r="19" spans="1:36" s="65" customFormat="1" ht="17.149999999999999" customHeight="1">
      <c r="A19" s="139"/>
      <c r="B19" s="602" t="s">
        <v>5</v>
      </c>
      <c r="C19" s="603"/>
      <c r="D19" s="603"/>
      <c r="E19" s="603"/>
      <c r="F19" s="603"/>
      <c r="G19" s="604"/>
      <c r="H19" s="635" t="str">
        <f>IF(基本入力!E45="","",基本入力!E45)</f>
        <v/>
      </c>
      <c r="I19" s="636"/>
      <c r="J19" s="636"/>
      <c r="K19" s="636"/>
      <c r="L19" s="636"/>
      <c r="M19" s="636"/>
      <c r="N19" s="636"/>
      <c r="O19" s="636"/>
      <c r="P19" s="636"/>
      <c r="Q19" s="636"/>
      <c r="R19" s="636"/>
      <c r="S19" s="636"/>
      <c r="T19" s="636"/>
      <c r="U19" s="637"/>
      <c r="V19" s="153"/>
      <c r="W19" s="154"/>
      <c r="X19" s="139"/>
      <c r="Y19" s="139"/>
      <c r="Z19" s="139"/>
      <c r="AA19" s="139"/>
      <c r="AB19" s="139"/>
      <c r="AC19" s="139"/>
      <c r="AD19" s="139"/>
      <c r="AE19" s="139"/>
      <c r="AF19" s="139"/>
      <c r="AG19" s="139"/>
      <c r="AH19" s="139"/>
      <c r="AI19" s="139"/>
      <c r="AJ19" s="139"/>
    </row>
    <row r="20" spans="1:36" ht="23.15" customHeight="1">
      <c r="A20" s="138"/>
      <c r="B20" s="608"/>
      <c r="C20" s="609"/>
      <c r="D20" s="609"/>
      <c r="E20" s="609"/>
      <c r="F20" s="609"/>
      <c r="G20" s="610"/>
      <c r="H20" s="627" t="str">
        <f>IF(基本入力!E46="","",基本入力!E46)</f>
        <v/>
      </c>
      <c r="I20" s="628"/>
      <c r="J20" s="628"/>
      <c r="K20" s="628"/>
      <c r="L20" s="628"/>
      <c r="M20" s="628"/>
      <c r="N20" s="628"/>
      <c r="O20" s="628"/>
      <c r="P20" s="628"/>
      <c r="Q20" s="628"/>
      <c r="R20" s="628"/>
      <c r="S20" s="628"/>
      <c r="T20" s="628"/>
      <c r="U20" s="629"/>
      <c r="V20" s="155"/>
      <c r="W20" s="141"/>
      <c r="X20" s="138"/>
      <c r="Y20" s="138"/>
      <c r="Z20" s="138"/>
      <c r="AA20" s="138"/>
      <c r="AB20" s="138"/>
      <c r="AC20" s="138"/>
      <c r="AD20" s="138"/>
      <c r="AE20" s="138"/>
      <c r="AF20" s="138"/>
      <c r="AG20" s="138"/>
      <c r="AH20" s="138"/>
      <c r="AI20" s="138"/>
      <c r="AJ20" s="138"/>
    </row>
    <row r="21" spans="1:36" ht="40" customHeight="1">
      <c r="A21" s="138"/>
      <c r="B21" s="589" t="s">
        <v>6</v>
      </c>
      <c r="C21" s="590"/>
      <c r="D21" s="590"/>
      <c r="E21" s="590"/>
      <c r="F21" s="590"/>
      <c r="G21" s="591"/>
      <c r="H21" s="614" t="str">
        <f>IF(基本入力!E43="","",基本入力!E43)</f>
        <v/>
      </c>
      <c r="I21" s="615"/>
      <c r="J21" s="615"/>
      <c r="K21" s="615"/>
      <c r="L21" s="615"/>
      <c r="M21" s="615"/>
      <c r="N21" s="615"/>
      <c r="O21" s="615"/>
      <c r="P21" s="615"/>
      <c r="Q21" s="615"/>
      <c r="R21" s="615"/>
      <c r="S21" s="615"/>
      <c r="T21" s="615"/>
      <c r="U21" s="616"/>
      <c r="V21" s="155"/>
      <c r="W21" s="141"/>
      <c r="X21" s="138"/>
      <c r="Y21" s="138"/>
      <c r="Z21" s="138"/>
      <c r="AA21" s="138"/>
      <c r="AB21" s="138"/>
      <c r="AC21" s="138"/>
      <c r="AD21" s="138"/>
      <c r="AE21" s="138"/>
      <c r="AF21" s="138"/>
      <c r="AG21" s="138"/>
      <c r="AH21" s="138"/>
      <c r="AI21" s="138"/>
      <c r="AJ21" s="138"/>
    </row>
    <row r="22" spans="1:36" ht="30" customHeight="1">
      <c r="A22" s="138"/>
      <c r="B22" s="643" t="s">
        <v>89</v>
      </c>
      <c r="C22" s="589" t="s">
        <v>88</v>
      </c>
      <c r="D22" s="645"/>
      <c r="E22" s="645"/>
      <c r="F22" s="645"/>
      <c r="G22" s="646"/>
      <c r="H22" s="614" t="str">
        <f>IF(基本入力!E48="","",基本入力!E48)</f>
        <v/>
      </c>
      <c r="I22" s="641"/>
      <c r="J22" s="641"/>
      <c r="K22" s="641"/>
      <c r="L22" s="641"/>
      <c r="M22" s="641"/>
      <c r="N22" s="641"/>
      <c r="O22" s="641"/>
      <c r="P22" s="641"/>
      <c r="Q22" s="641"/>
      <c r="R22" s="641"/>
      <c r="S22" s="641"/>
      <c r="T22" s="641"/>
      <c r="U22" s="642"/>
      <c r="V22" s="146"/>
      <c r="W22" s="141"/>
      <c r="X22" s="138"/>
      <c r="Y22" s="138"/>
      <c r="Z22" s="138"/>
      <c r="AA22" s="138"/>
      <c r="AB22" s="138"/>
      <c r="AC22" s="138"/>
      <c r="AD22" s="138"/>
      <c r="AE22" s="138"/>
      <c r="AF22" s="138"/>
      <c r="AG22" s="138"/>
      <c r="AH22" s="138"/>
      <c r="AI22" s="138"/>
      <c r="AJ22" s="138"/>
    </row>
    <row r="23" spans="1:36" ht="29.25" customHeight="1">
      <c r="A23" s="138"/>
      <c r="B23" s="644"/>
      <c r="C23" s="632" t="s">
        <v>249</v>
      </c>
      <c r="D23" s="1174"/>
      <c r="E23" s="1174"/>
      <c r="F23" s="1174"/>
      <c r="G23" s="1175"/>
      <c r="H23" s="614" t="str">
        <f>IF(基本入力!E50="","",基本入力!E50)</f>
        <v/>
      </c>
      <c r="I23" s="615"/>
      <c r="J23" s="615"/>
      <c r="K23" s="615"/>
      <c r="L23" s="615"/>
      <c r="M23" s="615"/>
      <c r="N23" s="615"/>
      <c r="O23" s="615"/>
      <c r="P23" s="615"/>
      <c r="Q23" s="615"/>
      <c r="R23" s="615"/>
      <c r="S23" s="615"/>
      <c r="T23" s="615"/>
      <c r="U23" s="616"/>
      <c r="V23" s="155"/>
      <c r="W23" s="141"/>
      <c r="X23" s="138"/>
      <c r="Y23" s="138"/>
      <c r="Z23" s="138"/>
      <c r="AA23" s="138"/>
      <c r="AB23" s="138"/>
      <c r="AC23" s="138"/>
      <c r="AD23" s="138"/>
      <c r="AE23" s="138"/>
      <c r="AF23" s="138"/>
      <c r="AG23" s="138"/>
      <c r="AH23" s="138"/>
      <c r="AI23" s="138"/>
      <c r="AJ23" s="138"/>
    </row>
    <row r="24" spans="1:36" ht="40.5" customHeight="1">
      <c r="A24" s="138"/>
      <c r="B24" s="589" t="s">
        <v>7</v>
      </c>
      <c r="C24" s="590"/>
      <c r="D24" s="590"/>
      <c r="E24" s="590"/>
      <c r="F24" s="590"/>
      <c r="G24" s="591"/>
      <c r="H24" s="614" t="str">
        <f>IF(基本入力!E54="","",基本入力!E54)</f>
        <v/>
      </c>
      <c r="I24" s="615"/>
      <c r="J24" s="615"/>
      <c r="K24" s="615"/>
      <c r="L24" s="615"/>
      <c r="M24" s="615"/>
      <c r="N24" s="615"/>
      <c r="O24" s="615"/>
      <c r="P24" s="615"/>
      <c r="Q24" s="615"/>
      <c r="R24" s="615"/>
      <c r="S24" s="615"/>
      <c r="T24" s="615"/>
      <c r="U24" s="616"/>
      <c r="V24" s="155"/>
      <c r="W24" s="141"/>
      <c r="X24" s="138"/>
      <c r="Y24" s="138"/>
      <c r="Z24" s="138"/>
      <c r="AA24" s="138"/>
      <c r="AB24" s="138"/>
      <c r="AC24" s="138"/>
      <c r="AD24" s="138"/>
      <c r="AE24" s="138"/>
      <c r="AF24" s="138"/>
      <c r="AG24" s="138"/>
      <c r="AH24" s="138"/>
      <c r="AI24" s="138"/>
      <c r="AJ24" s="138"/>
    </row>
    <row r="25" spans="1:36" ht="40" customHeight="1">
      <c r="A25" s="138"/>
      <c r="B25" s="602" t="s">
        <v>8</v>
      </c>
      <c r="C25" s="603"/>
      <c r="D25" s="604"/>
      <c r="E25" s="602" t="s">
        <v>0</v>
      </c>
      <c r="F25" s="603"/>
      <c r="G25" s="604"/>
      <c r="H25" s="589" t="s">
        <v>40</v>
      </c>
      <c r="I25" s="590"/>
      <c r="J25" s="591"/>
      <c r="K25" s="614" t="str">
        <f>IF(基本入力!E58="","",基本入力!E58)</f>
        <v/>
      </c>
      <c r="L25" s="615"/>
      <c r="M25" s="615"/>
      <c r="N25" s="615"/>
      <c r="O25" s="615"/>
      <c r="P25" s="615"/>
      <c r="Q25" s="615"/>
      <c r="R25" s="615"/>
      <c r="S25" s="615"/>
      <c r="T25" s="615"/>
      <c r="U25" s="616"/>
      <c r="V25" s="155"/>
      <c r="W25" s="141"/>
      <c r="X25" s="138"/>
      <c r="Y25" s="138"/>
      <c r="Z25" s="138"/>
      <c r="AA25" s="138"/>
      <c r="AB25" s="138"/>
      <c r="AC25" s="138"/>
      <c r="AD25" s="138"/>
      <c r="AE25" s="138"/>
      <c r="AF25" s="138"/>
      <c r="AG25" s="138"/>
      <c r="AH25" s="138"/>
      <c r="AI25" s="138"/>
      <c r="AJ25" s="138"/>
    </row>
    <row r="26" spans="1:36" ht="25" customHeight="1">
      <c r="A26" s="138"/>
      <c r="B26" s="605"/>
      <c r="C26" s="606"/>
      <c r="D26" s="607"/>
      <c r="E26" s="605"/>
      <c r="F26" s="606"/>
      <c r="G26" s="607"/>
      <c r="H26" s="602" t="s">
        <v>30</v>
      </c>
      <c r="I26" s="594"/>
      <c r="J26" s="595"/>
      <c r="K26" s="63" t="s">
        <v>110</v>
      </c>
      <c r="L26" s="22" t="str">
        <f>IF(基本入力!E60="","",基本入力!E60)</f>
        <v/>
      </c>
      <c r="M26" s="392" t="s">
        <v>111</v>
      </c>
      <c r="N26" s="1173" t="str">
        <f>IF(基本入力!G60="","",基本入力!G60)</f>
        <v/>
      </c>
      <c r="O26" s="1173"/>
      <c r="P26" s="22"/>
      <c r="Q26" s="22"/>
      <c r="R26" s="22"/>
      <c r="S26" s="22"/>
      <c r="T26" s="22"/>
      <c r="U26" s="64"/>
      <c r="V26" s="155"/>
      <c r="W26" s="141"/>
      <c r="X26" s="138"/>
      <c r="Y26" s="138"/>
      <c r="Z26" s="138"/>
      <c r="AA26" s="138"/>
      <c r="AB26" s="138"/>
      <c r="AC26" s="138"/>
      <c r="AD26" s="138"/>
      <c r="AE26" s="138"/>
      <c r="AF26" s="138"/>
      <c r="AG26" s="138"/>
      <c r="AH26" s="138"/>
      <c r="AI26" s="138"/>
      <c r="AJ26" s="138"/>
    </row>
    <row r="27" spans="1:36" ht="25" customHeight="1">
      <c r="A27" s="138"/>
      <c r="B27" s="605"/>
      <c r="C27" s="606"/>
      <c r="D27" s="607"/>
      <c r="E27" s="608"/>
      <c r="F27" s="609"/>
      <c r="G27" s="610"/>
      <c r="H27" s="599"/>
      <c r="I27" s="600"/>
      <c r="J27" s="601"/>
      <c r="K27" s="627" t="str">
        <f>IF(基本入力!E62="","",基本入力!E62)</f>
        <v/>
      </c>
      <c r="L27" s="628"/>
      <c r="M27" s="628"/>
      <c r="N27" s="628"/>
      <c r="O27" s="628"/>
      <c r="P27" s="628"/>
      <c r="Q27" s="628"/>
      <c r="R27" s="628"/>
      <c r="S27" s="628"/>
      <c r="T27" s="628"/>
      <c r="U27" s="629"/>
      <c r="V27" s="155"/>
      <c r="W27" s="141"/>
      <c r="X27" s="138"/>
      <c r="Y27" s="138"/>
      <c r="Z27" s="138"/>
      <c r="AA27" s="138"/>
      <c r="AB27" s="138"/>
      <c r="AC27" s="138"/>
      <c r="AD27" s="138"/>
      <c r="AE27" s="138"/>
      <c r="AF27" s="138"/>
      <c r="AG27" s="138"/>
      <c r="AH27" s="138"/>
      <c r="AI27" s="138"/>
      <c r="AJ27" s="138"/>
    </row>
    <row r="28" spans="1:36" ht="30" customHeight="1">
      <c r="A28" s="138"/>
      <c r="B28" s="605"/>
      <c r="C28" s="606"/>
      <c r="D28" s="607"/>
      <c r="E28" s="620" t="s">
        <v>41</v>
      </c>
      <c r="F28" s="590"/>
      <c r="G28" s="591"/>
      <c r="H28" s="614" t="str">
        <f>IF(基本入力!E64="","",基本入力!E64)</f>
        <v/>
      </c>
      <c r="I28" s="615"/>
      <c r="J28" s="615"/>
      <c r="K28" s="615"/>
      <c r="L28" s="615"/>
      <c r="M28" s="615"/>
      <c r="N28" s="615"/>
      <c r="O28" s="615"/>
      <c r="P28" s="615"/>
      <c r="Q28" s="615"/>
      <c r="R28" s="615"/>
      <c r="S28" s="615"/>
      <c r="T28" s="615"/>
      <c r="U28" s="616"/>
      <c r="V28" s="155"/>
      <c r="W28" s="141"/>
      <c r="X28" s="138"/>
      <c r="Y28" s="138"/>
      <c r="Z28" s="138"/>
      <c r="AA28" s="138"/>
      <c r="AB28" s="138"/>
      <c r="AC28" s="138"/>
      <c r="AD28" s="138"/>
      <c r="AE28" s="138"/>
      <c r="AF28" s="138"/>
      <c r="AG28" s="138"/>
      <c r="AH28" s="138"/>
      <c r="AI28" s="138"/>
      <c r="AJ28" s="138"/>
    </row>
    <row r="29" spans="1:36" ht="30" customHeight="1">
      <c r="A29" s="138"/>
      <c r="B29" s="605"/>
      <c r="C29" s="606"/>
      <c r="D29" s="607"/>
      <c r="E29" s="593" t="s">
        <v>42</v>
      </c>
      <c r="F29" s="594"/>
      <c r="G29" s="595"/>
      <c r="H29" s="589" t="s">
        <v>43</v>
      </c>
      <c r="I29" s="590"/>
      <c r="J29" s="591"/>
      <c r="K29" s="614" t="str">
        <f>IF(基本入力!E66="","",基本入力!E66)</f>
        <v/>
      </c>
      <c r="L29" s="615"/>
      <c r="M29" s="615"/>
      <c r="N29" s="615"/>
      <c r="O29" s="615"/>
      <c r="P29" s="615"/>
      <c r="Q29" s="615"/>
      <c r="R29" s="615"/>
      <c r="S29" s="615"/>
      <c r="T29" s="615"/>
      <c r="U29" s="616"/>
      <c r="V29" s="155"/>
      <c r="W29" s="141"/>
      <c r="X29" s="138"/>
      <c r="Y29" s="138"/>
      <c r="Z29" s="138"/>
      <c r="AA29" s="138"/>
      <c r="AB29" s="138"/>
      <c r="AC29" s="138"/>
      <c r="AD29" s="138"/>
      <c r="AE29" s="138"/>
      <c r="AF29" s="138"/>
      <c r="AG29" s="138"/>
      <c r="AH29" s="138"/>
      <c r="AI29" s="138"/>
      <c r="AJ29" s="138"/>
    </row>
    <row r="30" spans="1:36" ht="30" customHeight="1">
      <c r="A30" s="138"/>
      <c r="B30" s="605"/>
      <c r="C30" s="606"/>
      <c r="D30" s="607"/>
      <c r="E30" s="596"/>
      <c r="F30" s="597"/>
      <c r="G30" s="598"/>
      <c r="H30" s="620" t="s">
        <v>44</v>
      </c>
      <c r="I30" s="590"/>
      <c r="J30" s="591"/>
      <c r="K30" s="614" t="str">
        <f>IF(基本入力!E68="","",基本入力!E68)</f>
        <v/>
      </c>
      <c r="L30" s="615"/>
      <c r="M30" s="615"/>
      <c r="N30" s="615"/>
      <c r="O30" s="615"/>
      <c r="P30" s="615"/>
      <c r="Q30" s="615"/>
      <c r="R30" s="615"/>
      <c r="S30" s="615"/>
      <c r="T30" s="615"/>
      <c r="U30" s="616"/>
      <c r="V30" s="155"/>
      <c r="W30" s="141"/>
      <c r="X30" s="138"/>
      <c r="Y30" s="138"/>
      <c r="Z30" s="138"/>
      <c r="AA30" s="138"/>
      <c r="AB30" s="138"/>
      <c r="AC30" s="138"/>
      <c r="AD30" s="138"/>
      <c r="AE30" s="138"/>
      <c r="AF30" s="138"/>
      <c r="AG30" s="138"/>
      <c r="AH30" s="138"/>
      <c r="AI30" s="138"/>
      <c r="AJ30" s="138"/>
    </row>
    <row r="31" spans="1:36" ht="30" customHeight="1">
      <c r="A31" s="138"/>
      <c r="B31" s="608"/>
      <c r="C31" s="609"/>
      <c r="D31" s="610"/>
      <c r="E31" s="599"/>
      <c r="F31" s="600"/>
      <c r="G31" s="601"/>
      <c r="H31" s="620" t="s">
        <v>45</v>
      </c>
      <c r="I31" s="633"/>
      <c r="J31" s="634"/>
      <c r="K31" s="614" t="str">
        <f>IF(基本入力!E70="","",基本入力!E70)</f>
        <v/>
      </c>
      <c r="L31" s="615"/>
      <c r="M31" s="615"/>
      <c r="N31" s="615"/>
      <c r="O31" s="615"/>
      <c r="P31" s="615"/>
      <c r="Q31" s="615"/>
      <c r="R31" s="615"/>
      <c r="S31" s="615"/>
      <c r="T31" s="615"/>
      <c r="U31" s="616"/>
      <c r="V31" s="155"/>
      <c r="W31" s="141"/>
      <c r="X31" s="138"/>
      <c r="Y31" s="138"/>
      <c r="Z31" s="138"/>
      <c r="AA31" s="138"/>
      <c r="AB31" s="138"/>
      <c r="AC31" s="138"/>
      <c r="AD31" s="138"/>
      <c r="AE31" s="138"/>
      <c r="AF31" s="138"/>
      <c r="AG31" s="138"/>
      <c r="AH31" s="138"/>
      <c r="AI31" s="138"/>
      <c r="AJ31" s="138"/>
    </row>
    <row r="32" spans="1:36" ht="30" customHeight="1">
      <c r="A32" s="138"/>
      <c r="B32" s="617" t="s">
        <v>276</v>
      </c>
      <c r="C32" s="618"/>
      <c r="D32" s="618"/>
      <c r="E32" s="618"/>
      <c r="F32" s="618"/>
      <c r="G32" s="619"/>
      <c r="H32" s="592" t="s">
        <v>274</v>
      </c>
      <c r="I32" s="590"/>
      <c r="J32" s="590"/>
      <c r="K32" s="590"/>
      <c r="L32" s="590"/>
      <c r="M32" s="590"/>
      <c r="N32" s="590"/>
      <c r="O32" s="590"/>
      <c r="P32" s="590"/>
      <c r="Q32" s="590"/>
      <c r="R32" s="590"/>
      <c r="S32" s="590"/>
      <c r="T32" s="590"/>
      <c r="U32" s="591"/>
      <c r="V32" s="155"/>
      <c r="W32" s="141"/>
      <c r="X32" s="138"/>
      <c r="Y32" s="138"/>
      <c r="Z32" s="138"/>
      <c r="AA32" s="138"/>
      <c r="AB32" s="138"/>
      <c r="AC32" s="138"/>
      <c r="AD32" s="138"/>
      <c r="AE32" s="138"/>
      <c r="AF32" s="138"/>
      <c r="AG32" s="138"/>
      <c r="AH32" s="138"/>
      <c r="AI32" s="138"/>
      <c r="AJ32" s="138"/>
    </row>
    <row r="33" spans="1:36" ht="30" customHeight="1">
      <c r="A33" s="138"/>
      <c r="B33" s="589" t="s">
        <v>46</v>
      </c>
      <c r="C33" s="590"/>
      <c r="D33" s="590"/>
      <c r="E33" s="590"/>
      <c r="F33" s="590"/>
      <c r="G33" s="591"/>
      <c r="H33" s="592" t="s">
        <v>47</v>
      </c>
      <c r="I33" s="590"/>
      <c r="J33" s="590"/>
      <c r="K33" s="590"/>
      <c r="L33" s="590"/>
      <c r="M33" s="590"/>
      <c r="N33" s="590"/>
      <c r="O33" s="590"/>
      <c r="P33" s="590"/>
      <c r="Q33" s="590"/>
      <c r="R33" s="590"/>
      <c r="S33" s="590"/>
      <c r="T33" s="590"/>
      <c r="U33" s="591"/>
      <c r="V33" s="155"/>
      <c r="W33" s="141"/>
      <c r="X33" s="138"/>
      <c r="Y33" s="140"/>
      <c r="Z33" s="140"/>
      <c r="AA33" s="140"/>
      <c r="AB33" s="140"/>
      <c r="AC33" s="140"/>
      <c r="AD33" s="140"/>
      <c r="AE33" s="140"/>
      <c r="AF33" s="140"/>
      <c r="AG33" s="140"/>
      <c r="AH33" s="138"/>
      <c r="AI33" s="138"/>
      <c r="AJ33" s="138"/>
    </row>
    <row r="34" spans="1:36" s="2" customFormat="1" ht="15" customHeight="1">
      <c r="A34" s="140"/>
      <c r="B34" s="2" t="s">
        <v>48</v>
      </c>
      <c r="V34" s="140"/>
      <c r="W34" s="140"/>
      <c r="X34" s="140"/>
      <c r="Y34" s="140"/>
      <c r="Z34" s="140"/>
      <c r="AA34" s="140"/>
      <c r="AB34" s="140"/>
      <c r="AC34" s="140"/>
      <c r="AD34" s="140"/>
      <c r="AE34" s="140"/>
      <c r="AF34" s="140"/>
      <c r="AG34" s="140"/>
      <c r="AH34" s="140"/>
      <c r="AI34" s="140"/>
      <c r="AJ34" s="140"/>
    </row>
    <row r="35" spans="1:36" s="2" customFormat="1" ht="15" customHeight="1">
      <c r="A35" s="140"/>
      <c r="B35" s="2" t="s">
        <v>49</v>
      </c>
      <c r="V35" s="140"/>
      <c r="W35" s="140"/>
      <c r="X35" s="140"/>
      <c r="Y35" s="140"/>
      <c r="Z35" s="140"/>
      <c r="AA35" s="140"/>
      <c r="AB35" s="140"/>
      <c r="AC35" s="140"/>
      <c r="AD35" s="140"/>
      <c r="AE35" s="140"/>
      <c r="AF35" s="140"/>
      <c r="AG35" s="140"/>
      <c r="AH35" s="140"/>
      <c r="AI35" s="140"/>
      <c r="AJ35" s="140"/>
    </row>
    <row r="36" spans="1:36" s="2" customFormat="1" ht="15" customHeight="1">
      <c r="A36" s="140"/>
      <c r="B36" s="2" t="s">
        <v>290</v>
      </c>
      <c r="V36" s="140"/>
      <c r="W36" s="140"/>
      <c r="X36" s="140"/>
      <c r="Y36" s="140"/>
      <c r="Z36" s="140"/>
      <c r="AA36" s="140"/>
      <c r="AB36" s="140"/>
      <c r="AC36" s="140"/>
      <c r="AD36" s="140"/>
      <c r="AE36" s="140"/>
      <c r="AF36" s="140"/>
      <c r="AG36" s="140"/>
      <c r="AH36" s="140"/>
      <c r="AI36" s="140"/>
      <c r="AJ36" s="140"/>
    </row>
    <row r="37" spans="1:36" s="2" customFormat="1" ht="15" customHeight="1">
      <c r="A37" s="140"/>
      <c r="V37" s="140"/>
      <c r="W37" s="140"/>
      <c r="X37" s="140"/>
      <c r="Y37" s="140"/>
      <c r="Z37" s="140"/>
      <c r="AA37" s="140"/>
      <c r="AB37" s="140"/>
      <c r="AC37" s="140"/>
      <c r="AD37" s="140"/>
      <c r="AE37" s="140"/>
      <c r="AF37" s="140"/>
      <c r="AG37" s="140"/>
      <c r="AH37" s="140"/>
      <c r="AI37" s="140"/>
      <c r="AJ37" s="140"/>
    </row>
    <row r="38" spans="1:36" s="2" customFormat="1" ht="15" customHeight="1">
      <c r="A38" s="140"/>
      <c r="V38" s="140"/>
      <c r="W38" s="140"/>
      <c r="X38" s="140"/>
      <c r="Y38" s="138"/>
      <c r="Z38" s="138"/>
      <c r="AA38" s="138"/>
      <c r="AB38" s="138"/>
      <c r="AC38" s="138"/>
      <c r="AD38" s="138"/>
      <c r="AE38" s="138"/>
      <c r="AF38" s="138"/>
      <c r="AG38" s="138"/>
      <c r="AH38" s="140"/>
      <c r="AI38" s="140"/>
      <c r="AJ38" s="140"/>
    </row>
    <row r="39" spans="1:36" ht="18" customHeight="1">
      <c r="A39" s="138"/>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row>
    <row r="40" spans="1:36" ht="18" customHeight="1"/>
    <row r="41" spans="1:36" ht="18" customHeight="1"/>
    <row r="42" spans="1:36" ht="18" customHeight="1"/>
    <row r="43" spans="1:36" ht="18" customHeight="1"/>
    <row r="44" spans="1:36" ht="18" customHeight="1"/>
    <row r="45" spans="1:36" ht="18" customHeight="1"/>
    <row r="46" spans="1:36" ht="18" customHeight="1"/>
    <row r="47" spans="1:36" ht="18" customHeight="1"/>
    <row r="48" spans="1:3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sheetData>
  <sheetProtection password="CF32" sheet="1" formatCells="0" selectLockedCells="1"/>
  <dataConsolidate/>
  <customSheetViews>
    <customSheetView guid="{EF37224A-BEAD-47A8-87A2-E8BBC3DBEF06}" showGridLines="0" fitToPage="1">
      <selection activeCell="C17" sqref="C17"/>
      <pageMargins left="0.70866141732283472" right="0.70866141732283472" top="0.59055118110236227" bottom="0.59055118110236227" header="0" footer="0"/>
      <pageSetup paperSize="9" scale="96" fitToWidth="0" orientation="portrait" blackAndWhite="1" r:id="rId1"/>
      <extLst>
        <ext xmlns:xlsdti="http://schemas.microsoft.com/office/spreadsheetml/2023/showDataTypeIcons" uri="{a3c15fd4-4149-4032-8f15-062bd4999b60}">
          <xlsdti:showDataTypeIconsCustomSheetView visible="0"/>
        </ext>
      </extLst>
    </customSheetView>
  </customSheetViews>
  <mergeCells count="41">
    <mergeCell ref="B4:U4"/>
    <mergeCell ref="L10:T10"/>
    <mergeCell ref="L11:T11"/>
    <mergeCell ref="L12:S12"/>
    <mergeCell ref="L14:S14"/>
    <mergeCell ref="Z15:AD15"/>
    <mergeCell ref="Z16:AE16"/>
    <mergeCell ref="Z17:AD17"/>
    <mergeCell ref="Z18:AD18"/>
    <mergeCell ref="B19:G20"/>
    <mergeCell ref="H19:U19"/>
    <mergeCell ref="H20:U20"/>
    <mergeCell ref="K27:U27"/>
    <mergeCell ref="E28:G28"/>
    <mergeCell ref="B21:G21"/>
    <mergeCell ref="H21:U21"/>
    <mergeCell ref="B22:B23"/>
    <mergeCell ref="C22:G22"/>
    <mergeCell ref="H22:U22"/>
    <mergeCell ref="C23:G23"/>
    <mergeCell ref="H23:U23"/>
    <mergeCell ref="H31:J31"/>
    <mergeCell ref="K31:U31"/>
    <mergeCell ref="B24:G24"/>
    <mergeCell ref="H24:U24"/>
    <mergeCell ref="B25:D31"/>
    <mergeCell ref="E25:G27"/>
    <mergeCell ref="H25:J25"/>
    <mergeCell ref="K25:U25"/>
    <mergeCell ref="H26:J27"/>
    <mergeCell ref="N26:O26"/>
    <mergeCell ref="B32:G32"/>
    <mergeCell ref="H32:U32"/>
    <mergeCell ref="B33:G33"/>
    <mergeCell ref="H33:U33"/>
    <mergeCell ref="H28:U28"/>
    <mergeCell ref="E29:G31"/>
    <mergeCell ref="H29:J29"/>
    <mergeCell ref="K29:U29"/>
    <mergeCell ref="H30:J30"/>
    <mergeCell ref="K30:U30"/>
  </mergeCells>
  <phoneticPr fontId="26"/>
  <pageMargins left="0.70866141732283472" right="0.70866141732283472" top="0.59055118110236227" bottom="0.59055118110236227" header="0" footer="0"/>
  <pageSetup paperSize="9" scale="92" fitToWidth="0" orientation="portrait" blackAndWhite="1"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0430A-CF52-4E9E-AC08-C1F020855070}">
  <sheetPr>
    <tabColor rgb="FFFF66FF"/>
    <pageSetUpPr fitToPage="1"/>
  </sheetPr>
  <dimension ref="A1:BD123"/>
  <sheetViews>
    <sheetView view="pageBreakPreview" zoomScale="115" zoomScaleNormal="100" zoomScaleSheetLayoutView="115" workbookViewId="0">
      <selection activeCell="K92" sqref="K92:P92"/>
    </sheetView>
  </sheetViews>
  <sheetFormatPr defaultColWidth="4.08984375" defaultRowHeight="13"/>
  <cols>
    <col min="1" max="3" width="4.08984375" style="388" customWidth="1"/>
    <col min="4" max="4" width="6.453125" style="388" customWidth="1"/>
    <col min="5" max="12" width="4.08984375" style="388" customWidth="1"/>
    <col min="13" max="13" width="6.08984375" style="388" customWidth="1"/>
    <col min="14" max="16" width="4.08984375" style="388" customWidth="1"/>
    <col min="17" max="19" width="6.08984375" style="388" customWidth="1"/>
    <col min="20" max="21" width="4.08984375" style="388" customWidth="1"/>
    <col min="22" max="22" width="4.08984375" style="388"/>
    <col min="23" max="24" width="4.08984375" style="468"/>
    <col min="25" max="25" width="12.6328125" style="468" customWidth="1"/>
    <col min="26" max="26" width="13.90625" style="468" customWidth="1"/>
    <col min="27" max="29" width="4.08984375" style="468"/>
    <col min="30" max="30" width="5.90625" style="468" customWidth="1"/>
    <col min="31" max="36" width="4.08984375" style="468"/>
    <col min="37" max="40" width="4.08984375" style="408"/>
    <col min="41" max="42" width="13.453125" style="468" customWidth="1"/>
    <col min="43" max="16384" width="4.08984375" style="388"/>
  </cols>
  <sheetData>
    <row r="1" spans="1:41" ht="13.5" customHeight="1">
      <c r="A1" s="156"/>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O1" s="408"/>
    </row>
    <row r="2" spans="1:41" ht="13.5" customHeight="1">
      <c r="A2" s="156"/>
      <c r="B2" s="40" t="s">
        <v>93</v>
      </c>
      <c r="C2" s="40"/>
      <c r="D2" s="41"/>
      <c r="E2" s="41"/>
      <c r="F2" s="41"/>
      <c r="G2" s="41"/>
      <c r="H2" s="41"/>
      <c r="I2" s="41"/>
      <c r="J2" s="42"/>
      <c r="K2" s="41"/>
      <c r="L2" s="41"/>
      <c r="M2" s="43"/>
      <c r="N2" s="43"/>
      <c r="O2" s="43"/>
      <c r="P2" s="43"/>
      <c r="Q2" s="379"/>
      <c r="R2" s="379"/>
      <c r="S2" s="379"/>
      <c r="T2" s="379"/>
      <c r="U2" s="716" t="s">
        <v>291</v>
      </c>
      <c r="V2" s="716"/>
      <c r="W2" s="156"/>
      <c r="X2" s="156"/>
      <c r="Y2" s="156"/>
      <c r="Z2" s="156"/>
      <c r="AA2" s="156"/>
      <c r="AB2" s="156"/>
      <c r="AC2" s="156"/>
      <c r="AD2" s="156"/>
      <c r="AE2" s="156"/>
      <c r="AF2" s="156"/>
      <c r="AG2" s="156"/>
      <c r="AH2" s="156"/>
      <c r="AI2" s="156"/>
      <c r="AJ2" s="156"/>
      <c r="AK2" s="156"/>
      <c r="AO2" s="408"/>
    </row>
    <row r="3" spans="1:41" ht="13.5" customHeight="1">
      <c r="A3" s="156"/>
      <c r="B3" s="1182" t="s">
        <v>415</v>
      </c>
      <c r="C3" s="1182"/>
      <c r="D3" s="1182"/>
      <c r="E3" s="1182"/>
      <c r="F3" s="1182"/>
      <c r="G3" s="1182"/>
      <c r="H3" s="388">
        <f>基本入力!M84</f>
        <v>9</v>
      </c>
      <c r="I3" s="41" t="s">
        <v>293</v>
      </c>
      <c r="J3" s="42"/>
      <c r="K3" s="41"/>
      <c r="L3" s="41"/>
      <c r="M3" s="43"/>
      <c r="N3" s="43"/>
      <c r="O3" s="43"/>
      <c r="P3" s="43"/>
      <c r="Q3" s="72"/>
      <c r="R3" s="72"/>
      <c r="S3" s="379"/>
      <c r="T3" s="71"/>
      <c r="U3" s="71"/>
      <c r="V3" s="41"/>
      <c r="W3" s="156"/>
      <c r="X3" s="156"/>
      <c r="Y3" s="156"/>
      <c r="Z3" s="156"/>
      <c r="AA3" s="156"/>
      <c r="AB3" s="156"/>
      <c r="AC3" s="156"/>
      <c r="AD3" s="156"/>
      <c r="AE3" s="156"/>
      <c r="AF3" s="156"/>
      <c r="AG3" s="156"/>
      <c r="AH3" s="156"/>
      <c r="AI3" s="156"/>
      <c r="AJ3" s="156"/>
      <c r="AK3" s="156"/>
      <c r="AO3" s="408"/>
    </row>
    <row r="4" spans="1:41" ht="13" customHeight="1">
      <c r="A4" s="156"/>
      <c r="B4" s="735" t="s">
        <v>294</v>
      </c>
      <c r="C4" s="735"/>
      <c r="D4" s="735"/>
      <c r="E4" s="735"/>
      <c r="F4" s="735"/>
      <c r="G4" s="735"/>
      <c r="H4" s="736" t="s">
        <v>9</v>
      </c>
      <c r="I4" s="737"/>
      <c r="J4" s="738"/>
      <c r="K4" s="739" t="s">
        <v>94</v>
      </c>
      <c r="L4" s="740"/>
      <c r="M4" s="741"/>
      <c r="N4" s="742" t="s">
        <v>95</v>
      </c>
      <c r="O4" s="737"/>
      <c r="P4" s="743"/>
      <c r="Q4" s="744" t="s">
        <v>425</v>
      </c>
      <c r="R4" s="745"/>
      <c r="S4" s="746"/>
      <c r="T4" s="747" t="s">
        <v>529</v>
      </c>
      <c r="U4" s="748"/>
      <c r="V4" s="749"/>
      <c r="W4" s="156"/>
      <c r="X4" s="156"/>
      <c r="Y4" s="156"/>
      <c r="Z4" s="156"/>
      <c r="AA4" s="156"/>
      <c r="AB4" s="156"/>
      <c r="AC4" s="156"/>
      <c r="AD4" s="156"/>
      <c r="AE4" s="156"/>
      <c r="AF4" s="156"/>
      <c r="AG4" s="156"/>
      <c r="AH4" s="156"/>
      <c r="AI4" s="156"/>
      <c r="AJ4" s="156"/>
      <c r="AK4" s="156"/>
      <c r="AO4" s="408"/>
    </row>
    <row r="5" spans="1:41" ht="20.25" customHeight="1">
      <c r="A5" s="156"/>
      <c r="B5" s="735"/>
      <c r="C5" s="735"/>
      <c r="D5" s="735"/>
      <c r="E5" s="735"/>
      <c r="F5" s="735"/>
      <c r="G5" s="735"/>
      <c r="H5" s="750" t="s">
        <v>234</v>
      </c>
      <c r="I5" s="751"/>
      <c r="J5" s="752"/>
      <c r="K5" s="750" t="s">
        <v>235</v>
      </c>
      <c r="L5" s="751"/>
      <c r="M5" s="755"/>
      <c r="N5" s="756" t="s">
        <v>236</v>
      </c>
      <c r="O5" s="751"/>
      <c r="P5" s="752"/>
      <c r="Q5" s="421" t="s">
        <v>237</v>
      </c>
      <c r="R5" s="757" t="s">
        <v>527</v>
      </c>
      <c r="S5" s="758"/>
      <c r="T5" s="717" t="s">
        <v>530</v>
      </c>
      <c r="U5" s="718"/>
      <c r="V5" s="719"/>
      <c r="W5" s="156"/>
      <c r="X5" s="156"/>
      <c r="Y5" s="156"/>
      <c r="Z5" s="156"/>
      <c r="AA5" s="156"/>
      <c r="AB5" s="156"/>
      <c r="AC5" s="156"/>
      <c r="AD5" s="156"/>
      <c r="AE5" s="156"/>
      <c r="AF5" s="156"/>
      <c r="AG5" s="156"/>
      <c r="AH5" s="156"/>
      <c r="AI5" s="156"/>
      <c r="AJ5" s="156"/>
      <c r="AK5" s="156"/>
      <c r="AO5" s="408"/>
    </row>
    <row r="6" spans="1:41" ht="13" customHeight="1">
      <c r="A6" s="156"/>
      <c r="B6" s="735"/>
      <c r="C6" s="735"/>
      <c r="D6" s="735"/>
      <c r="E6" s="735"/>
      <c r="F6" s="735"/>
      <c r="G6" s="735"/>
      <c r="H6" s="720" t="s">
        <v>97</v>
      </c>
      <c r="I6" s="721"/>
      <c r="J6" s="44" t="s">
        <v>98</v>
      </c>
      <c r="K6" s="45"/>
      <c r="L6" s="122"/>
      <c r="M6" s="380" t="s">
        <v>98</v>
      </c>
      <c r="N6" s="722" t="s">
        <v>62</v>
      </c>
      <c r="O6" s="723"/>
      <c r="P6" s="724"/>
      <c r="Q6" s="448" t="s">
        <v>99</v>
      </c>
      <c r="R6" s="733" t="s">
        <v>531</v>
      </c>
      <c r="S6" s="734"/>
      <c r="T6" s="725" t="s">
        <v>532</v>
      </c>
      <c r="U6" s="726"/>
      <c r="V6" s="727"/>
      <c r="W6" s="156"/>
      <c r="X6" s="156"/>
      <c r="Y6" s="156"/>
      <c r="Z6" s="156"/>
      <c r="AA6" s="156"/>
      <c r="AB6" s="156"/>
      <c r="AC6" s="156"/>
      <c r="AD6" s="156"/>
      <c r="AE6" s="156"/>
      <c r="AF6" s="156"/>
      <c r="AG6" s="156"/>
      <c r="AH6" s="156"/>
      <c r="AI6" s="156"/>
      <c r="AJ6" s="156"/>
      <c r="AK6" s="156"/>
      <c r="AO6" s="408"/>
    </row>
    <row r="7" spans="1:41" ht="13" customHeight="1">
      <c r="A7" s="156"/>
      <c r="B7" s="695" t="s">
        <v>295</v>
      </c>
      <c r="C7" s="698" t="s">
        <v>10</v>
      </c>
      <c r="D7" s="699"/>
      <c r="E7" s="699"/>
      <c r="F7" s="699"/>
      <c r="G7" s="700"/>
      <c r="H7" s="759"/>
      <c r="I7" s="760"/>
      <c r="J7" s="325" t="s">
        <v>64</v>
      </c>
      <c r="K7" s="761">
        <v>38.299999999999997</v>
      </c>
      <c r="L7" s="762"/>
      <c r="M7" s="326" t="s">
        <v>100</v>
      </c>
      <c r="N7" s="678" t="str">
        <f t="shared" ref="N7:N37" si="0">IF(H7="","",H7*K7)</f>
        <v/>
      </c>
      <c r="O7" s="679"/>
      <c r="P7" s="680"/>
      <c r="Q7" s="422">
        <v>1.9E-2</v>
      </c>
      <c r="R7" s="419">
        <f>K7*Q7*44/12</f>
        <v>2.6682333333333332</v>
      </c>
      <c r="S7" s="516" t="s">
        <v>502</v>
      </c>
      <c r="T7" s="753" t="str">
        <f>IF(H7="","",H7*R7)</f>
        <v/>
      </c>
      <c r="U7" s="753"/>
      <c r="V7" s="754"/>
      <c r="W7" s="156"/>
      <c r="X7" s="284" t="str">
        <f>"令和"&amp;H3&amp;"年度における燃料・熱・電気の使用量について記入要領を参考に入力してください。"</f>
        <v>令和9年度における燃料・熱・電気の使用量について記入要領を参考に入力してください。</v>
      </c>
      <c r="Y7" s="284"/>
      <c r="Z7" s="283"/>
      <c r="AA7" s="283"/>
      <c r="AB7" s="283"/>
      <c r="AC7" s="283"/>
      <c r="AD7" s="283"/>
      <c r="AE7" s="283"/>
      <c r="AF7" s="283"/>
      <c r="AG7" s="283"/>
      <c r="AH7" s="283"/>
      <c r="AI7" s="283"/>
      <c r="AJ7" s="156"/>
      <c r="AK7" s="156"/>
      <c r="AO7" s="408"/>
    </row>
    <row r="8" spans="1:41" ht="13" customHeight="1">
      <c r="A8" s="156"/>
      <c r="B8" s="696"/>
      <c r="C8" s="684" t="s">
        <v>278</v>
      </c>
      <c r="D8" s="685"/>
      <c r="E8" s="685"/>
      <c r="F8" s="685"/>
      <c r="G8" s="763"/>
      <c r="H8" s="764"/>
      <c r="I8" s="765"/>
      <c r="J8" s="327" t="s">
        <v>64</v>
      </c>
      <c r="K8" s="728">
        <v>34.799999999999997</v>
      </c>
      <c r="L8" s="729"/>
      <c r="M8" s="328" t="s">
        <v>100</v>
      </c>
      <c r="N8" s="766" t="str">
        <f t="shared" si="0"/>
        <v/>
      </c>
      <c r="O8" s="767"/>
      <c r="P8" s="768"/>
      <c r="Q8" s="423">
        <v>1.83E-2</v>
      </c>
      <c r="R8" s="420">
        <f>K8*Q8*44/12</f>
        <v>2.33508</v>
      </c>
      <c r="S8" s="328" t="s">
        <v>502</v>
      </c>
      <c r="T8" s="701" t="str">
        <f t="shared" ref="T8:T24" si="1">IF(H8="","",H8*R8)</f>
        <v/>
      </c>
      <c r="U8" s="701"/>
      <c r="V8" s="702"/>
      <c r="W8" s="156"/>
      <c r="X8" s="156"/>
      <c r="Y8" s="156"/>
      <c r="Z8" s="283"/>
      <c r="AA8" s="283"/>
      <c r="AB8" s="283"/>
      <c r="AC8" s="283"/>
      <c r="AD8" s="283"/>
      <c r="AE8" s="283"/>
      <c r="AF8" s="283"/>
      <c r="AG8" s="283"/>
      <c r="AH8" s="283"/>
      <c r="AI8" s="283"/>
      <c r="AJ8" s="156"/>
      <c r="AK8" s="156"/>
      <c r="AO8" s="408"/>
    </row>
    <row r="9" spans="1:41" ht="13" customHeight="1">
      <c r="A9" s="156"/>
      <c r="B9" s="696"/>
      <c r="C9" s="684" t="s">
        <v>279</v>
      </c>
      <c r="D9" s="685"/>
      <c r="E9" s="685"/>
      <c r="F9" s="685"/>
      <c r="G9" s="763"/>
      <c r="H9" s="764"/>
      <c r="I9" s="765"/>
      <c r="J9" s="327" t="s">
        <v>64</v>
      </c>
      <c r="K9" s="728">
        <v>33.4</v>
      </c>
      <c r="L9" s="729"/>
      <c r="M9" s="328" t="s">
        <v>100</v>
      </c>
      <c r="N9" s="766" t="str">
        <f t="shared" si="0"/>
        <v/>
      </c>
      <c r="O9" s="767"/>
      <c r="P9" s="768"/>
      <c r="Q9" s="423">
        <v>1.8700000000000001E-2</v>
      </c>
      <c r="R9" s="420">
        <f>K9*Q9*44/12</f>
        <v>2.2901266666666666</v>
      </c>
      <c r="S9" s="328" t="s">
        <v>502</v>
      </c>
      <c r="T9" s="701" t="str">
        <f t="shared" si="1"/>
        <v/>
      </c>
      <c r="U9" s="701"/>
      <c r="V9" s="702"/>
      <c r="W9" s="156"/>
      <c r="X9" s="156" t="s">
        <v>478</v>
      </c>
      <c r="Y9" s="156"/>
      <c r="Z9" s="156"/>
      <c r="AA9" s="156"/>
      <c r="AB9" s="156"/>
      <c r="AC9" s="156"/>
      <c r="AD9" s="156"/>
      <c r="AE9" s="156"/>
      <c r="AF9" s="156"/>
      <c r="AG9" s="156"/>
      <c r="AH9" s="156"/>
      <c r="AI9" s="156"/>
      <c r="AJ9" s="156"/>
      <c r="AK9" s="156"/>
      <c r="AO9" s="408"/>
    </row>
    <row r="10" spans="1:41" ht="13" customHeight="1">
      <c r="A10" s="156"/>
      <c r="B10" s="696"/>
      <c r="C10" s="684" t="s">
        <v>66</v>
      </c>
      <c r="D10" s="685"/>
      <c r="E10" s="685"/>
      <c r="F10" s="685"/>
      <c r="G10" s="763"/>
      <c r="H10" s="764"/>
      <c r="I10" s="765"/>
      <c r="J10" s="327" t="s">
        <v>64</v>
      </c>
      <c r="K10" s="728">
        <v>33.299999999999997</v>
      </c>
      <c r="L10" s="729"/>
      <c r="M10" s="328" t="s">
        <v>100</v>
      </c>
      <c r="N10" s="766" t="str">
        <f t="shared" si="0"/>
        <v/>
      </c>
      <c r="O10" s="767"/>
      <c r="P10" s="768"/>
      <c r="Q10" s="423">
        <v>1.8599999999999998E-2</v>
      </c>
      <c r="R10" s="420">
        <f t="shared" ref="R10:R25" si="2">K10*Q10*44/12</f>
        <v>2.2710599999999999</v>
      </c>
      <c r="S10" s="328" t="s">
        <v>502</v>
      </c>
      <c r="T10" s="701" t="str">
        <f t="shared" si="1"/>
        <v/>
      </c>
      <c r="U10" s="701"/>
      <c r="V10" s="702"/>
      <c r="W10" s="156"/>
      <c r="X10" s="156"/>
      <c r="Y10" s="156"/>
      <c r="Z10" s="156"/>
      <c r="AA10" s="156"/>
      <c r="AB10" s="156"/>
      <c r="AC10" s="156"/>
      <c r="AD10" s="156"/>
      <c r="AE10" s="156"/>
      <c r="AF10" s="156"/>
      <c r="AG10" s="156"/>
      <c r="AH10" s="156"/>
      <c r="AI10" s="156"/>
      <c r="AJ10" s="156"/>
      <c r="AK10" s="156"/>
      <c r="AO10" s="408"/>
    </row>
    <row r="11" spans="1:41" ht="13" customHeight="1">
      <c r="A11" s="156"/>
      <c r="B11" s="696"/>
      <c r="C11" s="684" t="s">
        <v>11</v>
      </c>
      <c r="D11" s="685"/>
      <c r="E11" s="685"/>
      <c r="F11" s="685"/>
      <c r="G11" s="763"/>
      <c r="H11" s="764"/>
      <c r="I11" s="765"/>
      <c r="J11" s="327" t="s">
        <v>64</v>
      </c>
      <c r="K11" s="728">
        <v>36.5</v>
      </c>
      <c r="L11" s="729"/>
      <c r="M11" s="328" t="s">
        <v>100</v>
      </c>
      <c r="N11" s="766" t="str">
        <f t="shared" si="0"/>
        <v/>
      </c>
      <c r="O11" s="767"/>
      <c r="P11" s="768"/>
      <c r="Q11" s="423">
        <v>1.8700000000000001E-2</v>
      </c>
      <c r="R11" s="420">
        <f t="shared" si="2"/>
        <v>2.5026833333333336</v>
      </c>
      <c r="S11" s="328" t="s">
        <v>502</v>
      </c>
      <c r="T11" s="701" t="str">
        <f t="shared" si="1"/>
        <v/>
      </c>
      <c r="U11" s="701"/>
      <c r="V11" s="702"/>
      <c r="W11" s="156"/>
      <c r="X11" s="156"/>
      <c r="Y11" s="156"/>
      <c r="Z11" s="156"/>
      <c r="AA11" s="156"/>
      <c r="AB11" s="156"/>
      <c r="AC11" s="156"/>
      <c r="AD11" s="156"/>
      <c r="AE11" s="156"/>
      <c r="AF11" s="156"/>
      <c r="AG11" s="156"/>
      <c r="AH11" s="156"/>
      <c r="AI11" s="156"/>
      <c r="AJ11" s="156"/>
      <c r="AK11" s="156"/>
      <c r="AO11" s="408"/>
    </row>
    <row r="12" spans="1:41" ht="13" customHeight="1">
      <c r="A12" s="156"/>
      <c r="B12" s="696"/>
      <c r="C12" s="684" t="s">
        <v>12</v>
      </c>
      <c r="D12" s="685"/>
      <c r="E12" s="685"/>
      <c r="F12" s="685"/>
      <c r="G12" s="763"/>
      <c r="H12" s="764"/>
      <c r="I12" s="765"/>
      <c r="J12" s="327" t="s">
        <v>64</v>
      </c>
      <c r="K12" s="728">
        <v>38</v>
      </c>
      <c r="L12" s="729"/>
      <c r="M12" s="328" t="s">
        <v>100</v>
      </c>
      <c r="N12" s="766" t="str">
        <f t="shared" si="0"/>
        <v/>
      </c>
      <c r="O12" s="767"/>
      <c r="P12" s="768"/>
      <c r="Q12" s="423">
        <v>1.8800000000000001E-2</v>
      </c>
      <c r="R12" s="420">
        <f t="shared" si="2"/>
        <v>2.6194666666666668</v>
      </c>
      <c r="S12" s="328" t="s">
        <v>502</v>
      </c>
      <c r="T12" s="701" t="str">
        <f t="shared" si="1"/>
        <v/>
      </c>
      <c r="U12" s="701"/>
      <c r="V12" s="702"/>
      <c r="W12" s="156"/>
      <c r="X12" s="156"/>
      <c r="Y12" s="156"/>
      <c r="Z12" s="156"/>
      <c r="AA12" s="156"/>
      <c r="AB12" s="156"/>
      <c r="AC12" s="156"/>
      <c r="AD12" s="156"/>
      <c r="AE12" s="156"/>
      <c r="AF12" s="156"/>
      <c r="AG12" s="156"/>
      <c r="AH12" s="156"/>
      <c r="AI12" s="156"/>
      <c r="AJ12" s="156"/>
      <c r="AK12" s="156"/>
      <c r="AO12" s="408"/>
    </row>
    <row r="13" spans="1:41" ht="13" customHeight="1">
      <c r="A13" s="156"/>
      <c r="B13" s="696"/>
      <c r="C13" s="684" t="s">
        <v>60</v>
      </c>
      <c r="D13" s="685"/>
      <c r="E13" s="685"/>
      <c r="F13" s="685"/>
      <c r="G13" s="763"/>
      <c r="H13" s="764"/>
      <c r="I13" s="765"/>
      <c r="J13" s="327" t="s">
        <v>64</v>
      </c>
      <c r="K13" s="728">
        <v>38.9</v>
      </c>
      <c r="L13" s="729"/>
      <c r="M13" s="328" t="s">
        <v>100</v>
      </c>
      <c r="N13" s="766" t="str">
        <f t="shared" si="0"/>
        <v/>
      </c>
      <c r="O13" s="767"/>
      <c r="P13" s="768"/>
      <c r="Q13" s="423">
        <v>1.9300000000000001E-2</v>
      </c>
      <c r="R13" s="420">
        <f t="shared" si="2"/>
        <v>2.7528233333333336</v>
      </c>
      <c r="S13" s="328" t="s">
        <v>502</v>
      </c>
      <c r="T13" s="701" t="str">
        <f t="shared" si="1"/>
        <v/>
      </c>
      <c r="U13" s="701"/>
      <c r="V13" s="702"/>
      <c r="W13" s="156"/>
      <c r="X13" s="156"/>
      <c r="Y13" s="416"/>
      <c r="Z13" s="416"/>
      <c r="AA13" s="416"/>
      <c r="AB13" s="416"/>
      <c r="AC13" s="416"/>
      <c r="AD13" s="416"/>
      <c r="AE13" s="416"/>
      <c r="AF13" s="416"/>
      <c r="AG13" s="416"/>
      <c r="AH13" s="416"/>
      <c r="AI13" s="416"/>
      <c r="AJ13" s="416"/>
      <c r="AK13" s="416"/>
      <c r="AO13" s="408"/>
    </row>
    <row r="14" spans="1:41" ht="13" customHeight="1">
      <c r="A14" s="156"/>
      <c r="B14" s="696"/>
      <c r="C14" s="684" t="s">
        <v>61</v>
      </c>
      <c r="D14" s="685"/>
      <c r="E14" s="685"/>
      <c r="F14" s="685"/>
      <c r="G14" s="763"/>
      <c r="H14" s="764"/>
      <c r="I14" s="765"/>
      <c r="J14" s="327" t="s">
        <v>64</v>
      </c>
      <c r="K14" s="728">
        <v>41.8</v>
      </c>
      <c r="L14" s="729"/>
      <c r="M14" s="328" t="s">
        <v>100</v>
      </c>
      <c r="N14" s="766" t="str">
        <f t="shared" si="0"/>
        <v/>
      </c>
      <c r="O14" s="767"/>
      <c r="P14" s="768"/>
      <c r="Q14" s="423">
        <v>2.0199999999999999E-2</v>
      </c>
      <c r="R14" s="420">
        <f t="shared" si="2"/>
        <v>3.0959866666666662</v>
      </c>
      <c r="S14" s="328" t="s">
        <v>502</v>
      </c>
      <c r="T14" s="701" t="str">
        <f t="shared" si="1"/>
        <v/>
      </c>
      <c r="U14" s="701"/>
      <c r="V14" s="702"/>
      <c r="W14" s="156"/>
      <c r="X14" s="156"/>
      <c r="Y14" s="416"/>
      <c r="Z14" s="416"/>
      <c r="AA14" s="416"/>
      <c r="AB14" s="416"/>
      <c r="AC14" s="416"/>
      <c r="AD14" s="416"/>
      <c r="AE14" s="416"/>
      <c r="AF14" s="416"/>
      <c r="AG14" s="416"/>
      <c r="AH14" s="416"/>
      <c r="AI14" s="416"/>
      <c r="AJ14" s="416"/>
      <c r="AK14" s="416"/>
      <c r="AO14" s="408"/>
    </row>
    <row r="15" spans="1:41" ht="13" customHeight="1">
      <c r="A15" s="156"/>
      <c r="B15" s="696"/>
      <c r="C15" s="684" t="s">
        <v>13</v>
      </c>
      <c r="D15" s="685"/>
      <c r="E15" s="685"/>
      <c r="F15" s="685"/>
      <c r="G15" s="763"/>
      <c r="H15" s="764"/>
      <c r="I15" s="765"/>
      <c r="J15" s="327" t="s">
        <v>65</v>
      </c>
      <c r="K15" s="728">
        <v>40</v>
      </c>
      <c r="L15" s="729"/>
      <c r="M15" s="328" t="s">
        <v>101</v>
      </c>
      <c r="N15" s="766" t="str">
        <f t="shared" si="0"/>
        <v/>
      </c>
      <c r="O15" s="767"/>
      <c r="P15" s="768"/>
      <c r="Q15" s="423">
        <v>2.0400000000000001E-2</v>
      </c>
      <c r="R15" s="420">
        <f t="shared" si="2"/>
        <v>2.9920000000000004</v>
      </c>
      <c r="S15" s="517" t="s">
        <v>506</v>
      </c>
      <c r="T15" s="701" t="str">
        <f t="shared" si="1"/>
        <v/>
      </c>
      <c r="U15" s="701"/>
      <c r="V15" s="702"/>
      <c r="W15" s="156"/>
      <c r="X15" s="283"/>
      <c r="Y15" s="416"/>
      <c r="Z15" s="416"/>
      <c r="AA15" s="416"/>
      <c r="AB15" s="416"/>
      <c r="AC15" s="416"/>
      <c r="AD15" s="416"/>
      <c r="AE15" s="416"/>
      <c r="AF15" s="416"/>
      <c r="AG15" s="416"/>
      <c r="AH15" s="416"/>
      <c r="AI15" s="416"/>
      <c r="AJ15" s="416"/>
      <c r="AK15" s="416"/>
      <c r="AO15" s="408"/>
    </row>
    <row r="16" spans="1:41" ht="13" customHeight="1">
      <c r="A16" s="156"/>
      <c r="B16" s="696"/>
      <c r="C16" s="684" t="s">
        <v>14</v>
      </c>
      <c r="D16" s="685"/>
      <c r="E16" s="685"/>
      <c r="F16" s="685"/>
      <c r="G16" s="763"/>
      <c r="H16" s="764"/>
      <c r="I16" s="765"/>
      <c r="J16" s="327" t="s">
        <v>65</v>
      </c>
      <c r="K16" s="728">
        <v>34.1</v>
      </c>
      <c r="L16" s="729"/>
      <c r="M16" s="328" t="s">
        <v>101</v>
      </c>
      <c r="N16" s="766" t="str">
        <f t="shared" si="0"/>
        <v/>
      </c>
      <c r="O16" s="767"/>
      <c r="P16" s="768"/>
      <c r="Q16" s="423">
        <v>2.4500000000000001E-2</v>
      </c>
      <c r="R16" s="420">
        <f t="shared" si="2"/>
        <v>3.0633166666666667</v>
      </c>
      <c r="S16" s="517" t="s">
        <v>506</v>
      </c>
      <c r="T16" s="701" t="str">
        <f t="shared" si="1"/>
        <v/>
      </c>
      <c r="U16" s="701"/>
      <c r="V16" s="702"/>
      <c r="W16" s="156"/>
      <c r="X16" s="156"/>
      <c r="Y16" s="416"/>
      <c r="Z16" s="416"/>
      <c r="AA16" s="416"/>
      <c r="AB16" s="416"/>
      <c r="AC16" s="416"/>
      <c r="AD16" s="416"/>
      <c r="AE16" s="416"/>
      <c r="AF16" s="416"/>
      <c r="AG16" s="416"/>
      <c r="AH16" s="416"/>
      <c r="AI16" s="416"/>
      <c r="AJ16" s="416"/>
      <c r="AK16" s="416"/>
      <c r="AO16" s="408"/>
    </row>
    <row r="17" spans="1:42" ht="13" customHeight="1">
      <c r="A17" s="156"/>
      <c r="B17" s="696"/>
      <c r="C17" s="769" t="s">
        <v>59</v>
      </c>
      <c r="D17" s="770"/>
      <c r="E17" s="770"/>
      <c r="F17" s="770"/>
      <c r="G17" s="771"/>
      <c r="H17" s="764"/>
      <c r="I17" s="765"/>
      <c r="J17" s="327" t="s">
        <v>65</v>
      </c>
      <c r="K17" s="728">
        <v>50.1</v>
      </c>
      <c r="L17" s="729"/>
      <c r="M17" s="328" t="s">
        <v>101</v>
      </c>
      <c r="N17" s="766" t="str">
        <f t="shared" si="0"/>
        <v/>
      </c>
      <c r="O17" s="767"/>
      <c r="P17" s="768"/>
      <c r="Q17" s="423">
        <v>1.6299999999999999E-2</v>
      </c>
      <c r="R17" s="420">
        <f>K17*Q17*44/12</f>
        <v>2.99431</v>
      </c>
      <c r="S17" s="517" t="s">
        <v>506</v>
      </c>
      <c r="T17" s="701" t="str">
        <f t="shared" si="1"/>
        <v/>
      </c>
      <c r="U17" s="701"/>
      <c r="V17" s="702"/>
      <c r="W17" s="156"/>
      <c r="X17" s="156"/>
      <c r="Y17" s="416"/>
      <c r="Z17" s="416"/>
      <c r="AA17" s="416"/>
      <c r="AB17" s="416"/>
      <c r="AC17" s="416"/>
      <c r="AD17" s="416"/>
      <c r="AE17" s="416"/>
      <c r="AF17" s="416"/>
      <c r="AG17" s="416"/>
      <c r="AH17" s="416"/>
      <c r="AI17" s="416"/>
      <c r="AJ17" s="416"/>
      <c r="AK17" s="416"/>
      <c r="AO17" s="408"/>
    </row>
    <row r="18" spans="1:42" ht="13" customHeight="1">
      <c r="A18" s="156"/>
      <c r="B18" s="696"/>
      <c r="C18" s="684" t="s">
        <v>15</v>
      </c>
      <c r="D18" s="685"/>
      <c r="E18" s="685"/>
      <c r="F18" s="685"/>
      <c r="G18" s="763"/>
      <c r="H18" s="764"/>
      <c r="I18" s="765"/>
      <c r="J18" s="327" t="s">
        <v>413</v>
      </c>
      <c r="K18" s="728">
        <v>46.1</v>
      </c>
      <c r="L18" s="729"/>
      <c r="M18" s="328" t="s">
        <v>296</v>
      </c>
      <c r="N18" s="766" t="str">
        <f t="shared" si="0"/>
        <v/>
      </c>
      <c r="O18" s="767"/>
      <c r="P18" s="768"/>
      <c r="Q18" s="423">
        <v>1.44E-2</v>
      </c>
      <c r="R18" s="420">
        <f t="shared" si="2"/>
        <v>2.4340799999999998</v>
      </c>
      <c r="S18" s="328" t="s">
        <v>507</v>
      </c>
      <c r="T18" s="701" t="str">
        <f t="shared" si="1"/>
        <v/>
      </c>
      <c r="U18" s="701"/>
      <c r="V18" s="702"/>
      <c r="W18" s="156"/>
      <c r="X18" s="156"/>
      <c r="Y18" s="156"/>
      <c r="Z18" s="156"/>
      <c r="AA18" s="156"/>
      <c r="AB18" s="156"/>
      <c r="AC18" s="156"/>
      <c r="AD18" s="156"/>
      <c r="AE18" s="156"/>
      <c r="AF18" s="156"/>
      <c r="AG18" s="156"/>
      <c r="AH18" s="156"/>
      <c r="AI18" s="156"/>
      <c r="AJ18" s="156"/>
      <c r="AK18" s="156"/>
      <c r="AO18" s="408"/>
    </row>
    <row r="19" spans="1:42" ht="13" customHeight="1">
      <c r="A19" s="156"/>
      <c r="B19" s="696"/>
      <c r="C19" s="769" t="s">
        <v>16</v>
      </c>
      <c r="D19" s="770"/>
      <c r="E19" s="770"/>
      <c r="F19" s="770"/>
      <c r="G19" s="771"/>
      <c r="H19" s="764"/>
      <c r="I19" s="765"/>
      <c r="J19" s="327" t="s">
        <v>65</v>
      </c>
      <c r="K19" s="728">
        <v>54.7</v>
      </c>
      <c r="L19" s="729"/>
      <c r="M19" s="328" t="s">
        <v>101</v>
      </c>
      <c r="N19" s="766" t="str">
        <f t="shared" si="0"/>
        <v/>
      </c>
      <c r="O19" s="767"/>
      <c r="P19" s="768"/>
      <c r="Q19" s="423">
        <v>1.3899999999999999E-2</v>
      </c>
      <c r="R19" s="420">
        <f t="shared" si="2"/>
        <v>2.7878766666666661</v>
      </c>
      <c r="S19" s="517" t="s">
        <v>506</v>
      </c>
      <c r="T19" s="701" t="str">
        <f t="shared" si="1"/>
        <v/>
      </c>
      <c r="U19" s="701"/>
      <c r="V19" s="702"/>
      <c r="W19" s="156"/>
      <c r="X19" s="156"/>
      <c r="Y19" s="156"/>
      <c r="Z19" s="156"/>
      <c r="AA19" s="156"/>
      <c r="AB19" s="156"/>
      <c r="AC19" s="156"/>
      <c r="AD19" s="156"/>
      <c r="AE19" s="156"/>
      <c r="AF19" s="156"/>
      <c r="AG19" s="156"/>
      <c r="AH19" s="156"/>
      <c r="AI19" s="156"/>
      <c r="AJ19" s="156"/>
      <c r="AK19" s="156"/>
      <c r="AO19" s="408"/>
    </row>
    <row r="20" spans="1:42" ht="13" customHeight="1">
      <c r="A20" s="156"/>
      <c r="B20" s="696"/>
      <c r="C20" s="684" t="s">
        <v>280</v>
      </c>
      <c r="D20" s="685"/>
      <c r="E20" s="685"/>
      <c r="F20" s="685"/>
      <c r="G20" s="763"/>
      <c r="H20" s="764"/>
      <c r="I20" s="765"/>
      <c r="J20" s="327" t="s">
        <v>413</v>
      </c>
      <c r="K20" s="728">
        <v>38.4</v>
      </c>
      <c r="L20" s="729"/>
      <c r="M20" s="328" t="s">
        <v>361</v>
      </c>
      <c r="N20" s="766" t="str">
        <f t="shared" si="0"/>
        <v/>
      </c>
      <c r="O20" s="767"/>
      <c r="P20" s="768"/>
      <c r="Q20" s="423">
        <v>1.3899999999999999E-2</v>
      </c>
      <c r="R20" s="420">
        <f t="shared" si="2"/>
        <v>1.9571199999999997</v>
      </c>
      <c r="S20" s="328" t="s">
        <v>503</v>
      </c>
      <c r="T20" s="701" t="str">
        <f t="shared" si="1"/>
        <v/>
      </c>
      <c r="U20" s="701"/>
      <c r="V20" s="702"/>
      <c r="W20" s="156"/>
      <c r="X20" s="156"/>
      <c r="Y20" s="156"/>
      <c r="Z20" s="156"/>
      <c r="AA20" s="156"/>
      <c r="AB20" s="156"/>
      <c r="AC20" s="156"/>
      <c r="AD20" s="156"/>
      <c r="AE20" s="156"/>
      <c r="AF20" s="156"/>
      <c r="AG20" s="156"/>
      <c r="AH20" s="156"/>
      <c r="AI20" s="156"/>
      <c r="AJ20" s="156"/>
      <c r="AK20" s="156"/>
      <c r="AO20" s="408"/>
    </row>
    <row r="21" spans="1:42" ht="13" customHeight="1">
      <c r="A21" s="156"/>
      <c r="B21" s="696"/>
      <c r="C21" s="684" t="s">
        <v>297</v>
      </c>
      <c r="D21" s="685"/>
      <c r="E21" s="685"/>
      <c r="F21" s="685"/>
      <c r="G21" s="763"/>
      <c r="H21" s="764"/>
      <c r="I21" s="765"/>
      <c r="J21" s="327" t="s">
        <v>65</v>
      </c>
      <c r="K21" s="728">
        <v>28.7</v>
      </c>
      <c r="L21" s="729"/>
      <c r="M21" s="328" t="s">
        <v>101</v>
      </c>
      <c r="N21" s="766" t="str">
        <f t="shared" si="0"/>
        <v/>
      </c>
      <c r="O21" s="767"/>
      <c r="P21" s="768"/>
      <c r="Q21" s="423">
        <v>2.46E-2</v>
      </c>
      <c r="R21" s="420">
        <f t="shared" si="2"/>
        <v>2.58874</v>
      </c>
      <c r="S21" s="517" t="s">
        <v>506</v>
      </c>
      <c r="T21" s="701" t="str">
        <f t="shared" si="1"/>
        <v/>
      </c>
      <c r="U21" s="701"/>
      <c r="V21" s="702"/>
      <c r="W21" s="156"/>
      <c r="X21" s="156"/>
      <c r="Y21" s="156"/>
      <c r="Z21" s="156"/>
      <c r="AA21" s="156"/>
      <c r="AB21" s="156"/>
      <c r="AC21" s="156"/>
      <c r="AD21" s="156"/>
      <c r="AE21" s="156"/>
      <c r="AF21" s="156"/>
      <c r="AG21" s="156"/>
      <c r="AH21" s="156"/>
      <c r="AI21" s="156"/>
      <c r="AJ21" s="156"/>
      <c r="AK21" s="156"/>
      <c r="AO21" s="408"/>
    </row>
    <row r="22" spans="1:42" ht="13" customHeight="1">
      <c r="A22" s="156"/>
      <c r="B22" s="696"/>
      <c r="C22" s="684" t="s">
        <v>298</v>
      </c>
      <c r="D22" s="685"/>
      <c r="E22" s="685"/>
      <c r="F22" s="685"/>
      <c r="G22" s="763"/>
      <c r="H22" s="764"/>
      <c r="I22" s="765"/>
      <c r="J22" s="327" t="s">
        <v>65</v>
      </c>
      <c r="K22" s="728">
        <v>26.1</v>
      </c>
      <c r="L22" s="729"/>
      <c r="M22" s="328" t="s">
        <v>101</v>
      </c>
      <c r="N22" s="766" t="str">
        <f t="shared" si="0"/>
        <v/>
      </c>
      <c r="O22" s="767"/>
      <c r="P22" s="768"/>
      <c r="Q22" s="423">
        <v>2.4299999999999999E-2</v>
      </c>
      <c r="R22" s="420">
        <f t="shared" si="2"/>
        <v>2.32551</v>
      </c>
      <c r="S22" s="517" t="s">
        <v>506</v>
      </c>
      <c r="T22" s="701" t="str">
        <f t="shared" si="1"/>
        <v/>
      </c>
      <c r="U22" s="701"/>
      <c r="V22" s="702"/>
      <c r="W22" s="156"/>
      <c r="X22" s="156"/>
      <c r="Y22" s="156"/>
      <c r="Z22" s="156"/>
      <c r="AA22" s="156"/>
      <c r="AB22" s="156"/>
      <c r="AC22" s="156"/>
      <c r="AD22" s="156"/>
      <c r="AE22" s="156"/>
      <c r="AF22" s="156"/>
      <c r="AG22" s="156"/>
      <c r="AH22" s="156"/>
      <c r="AI22" s="156"/>
      <c r="AJ22" s="156"/>
      <c r="AK22" s="156"/>
      <c r="AO22" s="408"/>
    </row>
    <row r="23" spans="1:42" ht="13" customHeight="1">
      <c r="A23" s="156"/>
      <c r="B23" s="696"/>
      <c r="C23" s="684" t="s">
        <v>299</v>
      </c>
      <c r="D23" s="685"/>
      <c r="E23" s="685"/>
      <c r="F23" s="685"/>
      <c r="G23" s="763"/>
      <c r="H23" s="764"/>
      <c r="I23" s="765"/>
      <c r="J23" s="327" t="s">
        <v>65</v>
      </c>
      <c r="K23" s="728">
        <v>27.8</v>
      </c>
      <c r="L23" s="729"/>
      <c r="M23" s="328" t="s">
        <v>101</v>
      </c>
      <c r="N23" s="766" t="str">
        <f t="shared" si="0"/>
        <v/>
      </c>
      <c r="O23" s="767"/>
      <c r="P23" s="768"/>
      <c r="Q23" s="423">
        <v>2.5899999999999999E-2</v>
      </c>
      <c r="R23" s="420">
        <f t="shared" si="2"/>
        <v>2.640073333333333</v>
      </c>
      <c r="S23" s="517" t="s">
        <v>506</v>
      </c>
      <c r="T23" s="701" t="str">
        <f t="shared" si="1"/>
        <v/>
      </c>
      <c r="U23" s="701"/>
      <c r="V23" s="702"/>
      <c r="W23" s="156"/>
      <c r="X23" s="156"/>
      <c r="Y23" s="156"/>
      <c r="Z23" s="156"/>
      <c r="AA23" s="156"/>
      <c r="AB23" s="156"/>
      <c r="AC23" s="156"/>
      <c r="AD23" s="156"/>
      <c r="AE23" s="156"/>
      <c r="AF23" s="156"/>
      <c r="AG23" s="156"/>
      <c r="AH23" s="156"/>
      <c r="AI23" s="156"/>
      <c r="AJ23" s="156"/>
      <c r="AK23" s="156"/>
      <c r="AO23" s="408"/>
    </row>
    <row r="24" spans="1:42" ht="13" customHeight="1">
      <c r="A24" s="156"/>
      <c r="B24" s="696"/>
      <c r="C24" s="684" t="s">
        <v>300</v>
      </c>
      <c r="D24" s="685"/>
      <c r="E24" s="685"/>
      <c r="F24" s="685"/>
      <c r="G24" s="763"/>
      <c r="H24" s="764"/>
      <c r="I24" s="765"/>
      <c r="J24" s="327" t="s">
        <v>65</v>
      </c>
      <c r="K24" s="728">
        <v>29</v>
      </c>
      <c r="L24" s="729"/>
      <c r="M24" s="328" t="s">
        <v>101</v>
      </c>
      <c r="N24" s="766" t="str">
        <f t="shared" si="0"/>
        <v/>
      </c>
      <c r="O24" s="767"/>
      <c r="P24" s="768"/>
      <c r="Q24" s="423">
        <v>2.9899999999999999E-2</v>
      </c>
      <c r="R24" s="420">
        <f t="shared" si="2"/>
        <v>3.1793666666666667</v>
      </c>
      <c r="S24" s="517" t="s">
        <v>506</v>
      </c>
      <c r="T24" s="701" t="str">
        <f t="shared" si="1"/>
        <v/>
      </c>
      <c r="U24" s="701"/>
      <c r="V24" s="702"/>
      <c r="W24" s="156"/>
      <c r="X24" s="156"/>
      <c r="Y24" s="156"/>
      <c r="Z24" s="156"/>
      <c r="AA24" s="156"/>
      <c r="AB24" s="156"/>
      <c r="AC24" s="156"/>
      <c r="AD24" s="156"/>
      <c r="AE24" s="156"/>
      <c r="AF24" s="156"/>
      <c r="AG24" s="156"/>
      <c r="AH24" s="156"/>
      <c r="AI24" s="156"/>
      <c r="AJ24" s="156"/>
      <c r="AK24" s="156"/>
      <c r="AO24" s="408"/>
    </row>
    <row r="25" spans="1:42" ht="13" customHeight="1">
      <c r="A25" s="156"/>
      <c r="B25" s="696"/>
      <c r="C25" s="684" t="s">
        <v>67</v>
      </c>
      <c r="D25" s="685"/>
      <c r="E25" s="685"/>
      <c r="F25" s="685"/>
      <c r="G25" s="763"/>
      <c r="H25" s="764"/>
      <c r="I25" s="765"/>
      <c r="J25" s="327" t="s">
        <v>65</v>
      </c>
      <c r="K25" s="728">
        <v>37.299999999999997</v>
      </c>
      <c r="L25" s="729"/>
      <c r="M25" s="328" t="s">
        <v>101</v>
      </c>
      <c r="N25" s="766" t="str">
        <f t="shared" si="0"/>
        <v/>
      </c>
      <c r="O25" s="767"/>
      <c r="P25" s="768"/>
      <c r="Q25" s="423">
        <v>2.0899999999999998E-2</v>
      </c>
      <c r="R25" s="420">
        <f t="shared" si="2"/>
        <v>2.8584233333333326</v>
      </c>
      <c r="S25" s="517" t="s">
        <v>506</v>
      </c>
      <c r="T25" s="701" t="str">
        <f>IF(H25="","",H25*R25)</f>
        <v/>
      </c>
      <c r="U25" s="701"/>
      <c r="V25" s="702"/>
      <c r="W25" s="156"/>
      <c r="X25" s="156"/>
      <c r="Y25" s="156"/>
      <c r="Z25" s="156"/>
      <c r="AA25" s="156"/>
      <c r="AB25" s="156"/>
      <c r="AC25" s="156"/>
      <c r="AD25" s="156"/>
      <c r="AE25" s="156"/>
      <c r="AF25" s="156"/>
      <c r="AG25" s="156"/>
      <c r="AH25" s="156"/>
      <c r="AI25" s="156"/>
      <c r="AJ25" s="156"/>
      <c r="AK25" s="156"/>
      <c r="AO25" s="408"/>
    </row>
    <row r="26" spans="1:42" ht="13" customHeight="1">
      <c r="A26" s="156"/>
      <c r="B26" s="696"/>
      <c r="C26" s="982" t="s">
        <v>301</v>
      </c>
      <c r="D26" s="983"/>
      <c r="E26" s="1185" t="s">
        <v>419</v>
      </c>
      <c r="F26" s="1185"/>
      <c r="G26" s="1186"/>
      <c r="H26" s="764"/>
      <c r="I26" s="765"/>
      <c r="J26" s="327" t="s">
        <v>413</v>
      </c>
      <c r="K26" s="1183">
        <v>45</v>
      </c>
      <c r="L26" s="1184"/>
      <c r="M26" s="328" t="s">
        <v>361</v>
      </c>
      <c r="N26" s="766" t="str">
        <f>IF(H26="","",H26*K26)</f>
        <v/>
      </c>
      <c r="O26" s="767"/>
      <c r="P26" s="768"/>
      <c r="Q26" s="451" t="s">
        <v>441</v>
      </c>
      <c r="R26" s="440">
        <v>2.09</v>
      </c>
      <c r="S26" s="328" t="s">
        <v>507</v>
      </c>
      <c r="T26" s="701" t="str">
        <f>IF(H26="","",H26*R26)</f>
        <v/>
      </c>
      <c r="U26" s="701"/>
      <c r="V26" s="702"/>
      <c r="W26" s="156"/>
      <c r="X26" s="416"/>
      <c r="Y26" s="416"/>
      <c r="Z26" s="416"/>
      <c r="AA26" s="416"/>
      <c r="AB26" s="416"/>
      <c r="AC26" s="416"/>
      <c r="AD26" s="416"/>
      <c r="AE26" s="416"/>
      <c r="AF26" s="416"/>
      <c r="AG26" s="416"/>
      <c r="AH26" s="416"/>
      <c r="AI26" s="416"/>
      <c r="AJ26" s="416"/>
      <c r="AK26" s="416"/>
      <c r="AL26" s="492"/>
      <c r="AM26" s="492"/>
      <c r="AN26" s="493"/>
      <c r="AO26" s="408"/>
    </row>
    <row r="27" spans="1:42" s="428" customFormat="1" ht="13" customHeight="1">
      <c r="A27" s="156"/>
      <c r="B27" s="696"/>
      <c r="C27" s="984"/>
      <c r="D27" s="985"/>
      <c r="E27" s="986"/>
      <c r="F27" s="986"/>
      <c r="G27" s="987"/>
      <c r="H27" s="764"/>
      <c r="I27" s="765"/>
      <c r="J27" s="327" t="s">
        <v>413</v>
      </c>
      <c r="K27" s="782">
        <v>45</v>
      </c>
      <c r="L27" s="783"/>
      <c r="M27" s="328" t="s">
        <v>361</v>
      </c>
      <c r="N27" s="766" t="str">
        <f>IF(H27="","",H27*K27)</f>
        <v/>
      </c>
      <c r="O27" s="767"/>
      <c r="P27" s="768"/>
      <c r="Q27" s="451" t="s">
        <v>441</v>
      </c>
      <c r="R27" s="453"/>
      <c r="S27" s="328" t="s">
        <v>507</v>
      </c>
      <c r="T27" s="701" t="str">
        <f>IF(H27="","",H27*R27)</f>
        <v/>
      </c>
      <c r="U27" s="701"/>
      <c r="V27" s="702"/>
      <c r="W27" s="156"/>
      <c r="X27" s="416"/>
      <c r="Y27" s="416"/>
      <c r="Z27" s="416"/>
      <c r="AA27" s="416"/>
      <c r="AB27" s="416"/>
      <c r="AC27" s="416"/>
      <c r="AD27" s="416"/>
      <c r="AE27" s="416"/>
      <c r="AF27" s="416"/>
      <c r="AG27" s="416"/>
      <c r="AH27" s="416"/>
      <c r="AI27" s="416"/>
      <c r="AJ27" s="416"/>
      <c r="AK27" s="416"/>
      <c r="AL27" s="492"/>
      <c r="AM27" s="492"/>
      <c r="AN27" s="493"/>
      <c r="AO27" s="408"/>
      <c r="AP27" s="468"/>
    </row>
    <row r="28" spans="1:42" ht="13" customHeight="1">
      <c r="A28" s="156"/>
      <c r="B28" s="697"/>
      <c r="C28" s="772" t="s">
        <v>248</v>
      </c>
      <c r="D28" s="773"/>
      <c r="E28" s="1446"/>
      <c r="F28" s="774"/>
      <c r="G28" s="775"/>
      <c r="H28" s="776"/>
      <c r="I28" s="777"/>
      <c r="J28" s="330"/>
      <c r="K28" s="778"/>
      <c r="L28" s="779"/>
      <c r="M28" s="515" t="str">
        <f>IF(J28="","","GJ/"&amp;J28)</f>
        <v/>
      </c>
      <c r="N28" s="766" t="str">
        <f>IF(H28="","",H28*K28)</f>
        <v/>
      </c>
      <c r="O28" s="767"/>
      <c r="P28" s="768"/>
      <c r="Q28" s="449"/>
      <c r="R28" s="450" t="str">
        <f>IF(K28="","",K28*Q28*44/12)</f>
        <v/>
      </c>
      <c r="S28" s="518" t="str">
        <f>IF(J28="","",CONCATENATE("t-CO2/",J28))</f>
        <v/>
      </c>
      <c r="T28" s="703" t="str">
        <f>IF(K28="","",H28*R28)</f>
        <v/>
      </c>
      <c r="U28" s="704"/>
      <c r="V28" s="705"/>
      <c r="W28" s="156"/>
      <c r="X28" s="416"/>
      <c r="Y28" s="416"/>
      <c r="Z28" s="416"/>
      <c r="AA28" s="416"/>
      <c r="AB28" s="416"/>
      <c r="AC28" s="416"/>
      <c r="AD28" s="416"/>
      <c r="AE28" s="416"/>
      <c r="AF28" s="416"/>
      <c r="AG28" s="416"/>
      <c r="AH28" s="416"/>
      <c r="AI28" s="416"/>
      <c r="AJ28" s="416"/>
      <c r="AK28" s="416"/>
      <c r="AL28" s="492"/>
      <c r="AM28" s="492"/>
      <c r="AN28" s="493"/>
      <c r="AO28" s="408"/>
    </row>
    <row r="29" spans="1:42" ht="13" customHeight="1">
      <c r="A29" s="156"/>
      <c r="B29" s="887" t="s">
        <v>18</v>
      </c>
      <c r="C29" s="888"/>
      <c r="D29" s="888"/>
      <c r="E29" s="888"/>
      <c r="F29" s="888"/>
      <c r="G29" s="888"/>
      <c r="H29" s="888"/>
      <c r="I29" s="888"/>
      <c r="J29" s="888"/>
      <c r="K29" s="888"/>
      <c r="L29" s="888"/>
      <c r="M29" s="889"/>
      <c r="N29" s="1179" t="str">
        <f>IF(SUM(N7:N28)=0,"",SUM(N7:N28))</f>
        <v/>
      </c>
      <c r="O29" s="1180"/>
      <c r="P29" s="1181"/>
      <c r="Q29" s="922"/>
      <c r="R29" s="923"/>
      <c r="S29" s="924"/>
      <c r="T29" s="706" t="str">
        <f>IF(SUM(T7:T28)=0,"",SUM(T7:T28))</f>
        <v/>
      </c>
      <c r="U29" s="707"/>
      <c r="V29" s="708"/>
      <c r="W29" s="156"/>
      <c r="X29" s="416"/>
      <c r="Y29" s="416"/>
      <c r="Z29" s="416"/>
      <c r="AA29" s="416"/>
      <c r="AB29" s="416"/>
      <c r="AC29" s="416"/>
      <c r="AD29" s="416"/>
      <c r="AE29" s="416"/>
      <c r="AF29" s="416"/>
      <c r="AG29" s="416"/>
      <c r="AH29" s="416"/>
      <c r="AI29" s="416"/>
      <c r="AJ29" s="416"/>
      <c r="AK29" s="416"/>
      <c r="AL29" s="492"/>
      <c r="AM29" s="492"/>
      <c r="AN29" s="492"/>
      <c r="AO29" s="408"/>
    </row>
    <row r="30" spans="1:42" ht="13" customHeight="1">
      <c r="A30" s="156"/>
      <c r="B30" s="695" t="s">
        <v>302</v>
      </c>
      <c r="C30" s="698" t="s">
        <v>303</v>
      </c>
      <c r="D30" s="699"/>
      <c r="E30" s="699"/>
      <c r="F30" s="699"/>
      <c r="G30" s="700"/>
      <c r="H30" s="764"/>
      <c r="I30" s="765"/>
      <c r="J30" s="327" t="s">
        <v>65</v>
      </c>
      <c r="K30" s="728">
        <v>17.100000000000001</v>
      </c>
      <c r="L30" s="729"/>
      <c r="M30" s="328" t="s">
        <v>101</v>
      </c>
      <c r="N30" s="766" t="str">
        <f t="shared" ref="N30:N36" si="3">IF(H30="","",H30*K30)</f>
        <v/>
      </c>
      <c r="O30" s="767"/>
      <c r="P30" s="768"/>
      <c r="Q30" s="454"/>
      <c r="R30" s="519">
        <f t="shared" ref="R30:R35" si="4">K30*Q30*44/12</f>
        <v>0</v>
      </c>
      <c r="S30" s="517" t="s">
        <v>506</v>
      </c>
      <c r="T30" s="784" t="str">
        <f t="shared" ref="T30:T37" si="5">IF(H30="","",H30*R30)</f>
        <v/>
      </c>
      <c r="U30" s="784"/>
      <c r="V30" s="785"/>
      <c r="W30" s="156"/>
      <c r="X30" s="1178" t="s">
        <v>462</v>
      </c>
      <c r="Y30" s="1178"/>
      <c r="Z30" s="1178"/>
      <c r="AA30" s="1178"/>
      <c r="AB30" s="1178"/>
      <c r="AC30" s="1178"/>
      <c r="AD30" s="1178"/>
      <c r="AE30" s="1178"/>
      <c r="AF30" s="1178"/>
      <c r="AG30" s="1178"/>
      <c r="AH30" s="1178"/>
      <c r="AI30" s="1178"/>
      <c r="AJ30" s="1178"/>
      <c r="AK30" s="416"/>
      <c r="AL30" s="491"/>
      <c r="AM30" s="491"/>
      <c r="AN30" s="494"/>
      <c r="AO30" s="408"/>
    </row>
    <row r="31" spans="1:42" ht="13" customHeight="1">
      <c r="A31" s="156"/>
      <c r="B31" s="696"/>
      <c r="C31" s="684" t="s">
        <v>304</v>
      </c>
      <c r="D31" s="685"/>
      <c r="E31" s="685"/>
      <c r="F31" s="685"/>
      <c r="G31" s="763"/>
      <c r="H31" s="764"/>
      <c r="I31" s="765"/>
      <c r="J31" s="327" t="s">
        <v>65</v>
      </c>
      <c r="K31" s="728">
        <v>29.3</v>
      </c>
      <c r="L31" s="729"/>
      <c r="M31" s="328" t="s">
        <v>101</v>
      </c>
      <c r="N31" s="766" t="str">
        <f t="shared" si="3"/>
        <v/>
      </c>
      <c r="O31" s="767"/>
      <c r="P31" s="768"/>
      <c r="Q31" s="423">
        <v>2.5700000000000001E-2</v>
      </c>
      <c r="R31" s="520">
        <f t="shared" si="4"/>
        <v>2.761036666666667</v>
      </c>
      <c r="S31" s="517" t="s">
        <v>506</v>
      </c>
      <c r="T31" s="786" t="str">
        <f t="shared" si="5"/>
        <v/>
      </c>
      <c r="U31" s="787"/>
      <c r="V31" s="788"/>
      <c r="W31" s="156"/>
      <c r="X31" s="1178"/>
      <c r="Y31" s="1178"/>
      <c r="Z31" s="1178"/>
      <c r="AA31" s="1178"/>
      <c r="AB31" s="1178"/>
      <c r="AC31" s="1178"/>
      <c r="AD31" s="1178"/>
      <c r="AE31" s="1178"/>
      <c r="AF31" s="1178"/>
      <c r="AG31" s="1178"/>
      <c r="AH31" s="1178"/>
      <c r="AI31" s="1178"/>
      <c r="AJ31" s="1178"/>
      <c r="AK31" s="416"/>
      <c r="AL31" s="491"/>
      <c r="AM31" s="491"/>
      <c r="AN31" s="494"/>
      <c r="AO31" s="408"/>
    </row>
    <row r="32" spans="1:42" ht="13" customHeight="1">
      <c r="A32" s="156"/>
      <c r="B32" s="696"/>
      <c r="C32" s="684" t="s">
        <v>305</v>
      </c>
      <c r="D32" s="685"/>
      <c r="E32" s="685"/>
      <c r="F32" s="685"/>
      <c r="G32" s="763"/>
      <c r="H32" s="764"/>
      <c r="I32" s="765"/>
      <c r="J32" s="327" t="s">
        <v>65</v>
      </c>
      <c r="K32" s="728">
        <v>29.3</v>
      </c>
      <c r="L32" s="729"/>
      <c r="M32" s="328" t="s">
        <v>101</v>
      </c>
      <c r="N32" s="766" t="str">
        <f t="shared" si="3"/>
        <v/>
      </c>
      <c r="O32" s="767"/>
      <c r="P32" s="768"/>
      <c r="Q32" s="423">
        <v>2.3900000000000001E-2</v>
      </c>
      <c r="R32" s="520">
        <f t="shared" si="4"/>
        <v>2.5676566666666667</v>
      </c>
      <c r="S32" s="517" t="s">
        <v>506</v>
      </c>
      <c r="T32" s="786" t="str">
        <f t="shared" si="5"/>
        <v/>
      </c>
      <c r="U32" s="787"/>
      <c r="V32" s="788"/>
      <c r="W32" s="156"/>
      <c r="X32" s="1178"/>
      <c r="Y32" s="1178"/>
      <c r="Z32" s="1178"/>
      <c r="AA32" s="1178"/>
      <c r="AB32" s="1178"/>
      <c r="AC32" s="1178"/>
      <c r="AD32" s="1178"/>
      <c r="AE32" s="1178"/>
      <c r="AF32" s="1178"/>
      <c r="AG32" s="1178"/>
      <c r="AH32" s="1178"/>
      <c r="AI32" s="1178"/>
      <c r="AJ32" s="1178"/>
      <c r="AK32" s="416"/>
      <c r="AL32" s="491"/>
      <c r="AM32" s="491"/>
      <c r="AN32" s="494"/>
      <c r="AO32" s="408"/>
    </row>
    <row r="33" spans="1:56" ht="13" customHeight="1">
      <c r="A33" s="156"/>
      <c r="B33" s="696"/>
      <c r="C33" s="684" t="s">
        <v>306</v>
      </c>
      <c r="D33" s="685"/>
      <c r="E33" s="685"/>
      <c r="F33" s="685"/>
      <c r="G33" s="763"/>
      <c r="H33" s="764"/>
      <c r="I33" s="765"/>
      <c r="J33" s="327" t="s">
        <v>64</v>
      </c>
      <c r="K33" s="728">
        <v>40.200000000000003</v>
      </c>
      <c r="L33" s="729"/>
      <c r="M33" s="328" t="s">
        <v>308</v>
      </c>
      <c r="N33" s="766" t="str">
        <f t="shared" si="3"/>
        <v/>
      </c>
      <c r="O33" s="767"/>
      <c r="P33" s="768"/>
      <c r="Q33" s="423">
        <v>1.7899999999999999E-2</v>
      </c>
      <c r="R33" s="329">
        <f t="shared" si="4"/>
        <v>2.6384599999999998</v>
      </c>
      <c r="S33" s="328" t="s">
        <v>502</v>
      </c>
      <c r="T33" s="786" t="str">
        <f t="shared" si="5"/>
        <v/>
      </c>
      <c r="U33" s="787"/>
      <c r="V33" s="788"/>
      <c r="W33" s="156"/>
      <c r="X33" s="1178"/>
      <c r="Y33" s="1178"/>
      <c r="Z33" s="1178"/>
      <c r="AA33" s="1178"/>
      <c r="AB33" s="1178"/>
      <c r="AC33" s="1178"/>
      <c r="AD33" s="1178"/>
      <c r="AE33" s="1178"/>
      <c r="AF33" s="1178"/>
      <c r="AG33" s="1178"/>
      <c r="AH33" s="1178"/>
      <c r="AI33" s="1178"/>
      <c r="AJ33" s="1178"/>
      <c r="AK33" s="416"/>
      <c r="AL33" s="491"/>
      <c r="AM33" s="491"/>
      <c r="AN33" s="494"/>
      <c r="AO33" s="408"/>
    </row>
    <row r="34" spans="1:56" ht="13" customHeight="1">
      <c r="A34" s="156"/>
      <c r="B34" s="696"/>
      <c r="C34" s="684" t="s">
        <v>309</v>
      </c>
      <c r="D34" s="685"/>
      <c r="E34" s="685"/>
      <c r="F34" s="685"/>
      <c r="G34" s="763"/>
      <c r="H34" s="764"/>
      <c r="I34" s="765"/>
      <c r="J34" s="327" t="s">
        <v>65</v>
      </c>
      <c r="K34" s="728">
        <v>142</v>
      </c>
      <c r="L34" s="729"/>
      <c r="M34" s="328" t="s">
        <v>101</v>
      </c>
      <c r="N34" s="766" t="str">
        <f t="shared" si="3"/>
        <v/>
      </c>
      <c r="O34" s="767"/>
      <c r="P34" s="768"/>
      <c r="Q34" s="455"/>
      <c r="R34" s="520">
        <f t="shared" si="4"/>
        <v>0</v>
      </c>
      <c r="S34" s="517" t="s">
        <v>506</v>
      </c>
      <c r="T34" s="786" t="str">
        <f t="shared" si="5"/>
        <v/>
      </c>
      <c r="U34" s="787"/>
      <c r="V34" s="788"/>
      <c r="W34" s="156"/>
      <c r="X34" s="1178"/>
      <c r="Y34" s="1178"/>
      <c r="Z34" s="1178"/>
      <c r="AA34" s="1178"/>
      <c r="AB34" s="1178"/>
      <c r="AC34" s="1178"/>
      <c r="AD34" s="1178"/>
      <c r="AE34" s="1178"/>
      <c r="AF34" s="1178"/>
      <c r="AG34" s="1178"/>
      <c r="AH34" s="1178"/>
      <c r="AI34" s="1178"/>
      <c r="AJ34" s="1178"/>
      <c r="AK34" s="416"/>
      <c r="AL34" s="491"/>
      <c r="AM34" s="491"/>
      <c r="AN34" s="494"/>
      <c r="AO34" s="408"/>
    </row>
    <row r="35" spans="1:56" ht="13" customHeight="1">
      <c r="A35" s="156"/>
      <c r="B35" s="696"/>
      <c r="C35" s="684" t="s">
        <v>310</v>
      </c>
      <c r="D35" s="685"/>
      <c r="E35" s="685"/>
      <c r="F35" s="685"/>
      <c r="G35" s="763"/>
      <c r="H35" s="764"/>
      <c r="I35" s="765"/>
      <c r="J35" s="327" t="s">
        <v>65</v>
      </c>
      <c r="K35" s="728">
        <v>22.5</v>
      </c>
      <c r="L35" s="729"/>
      <c r="M35" s="328" t="s">
        <v>101</v>
      </c>
      <c r="N35" s="766" t="str">
        <f t="shared" si="3"/>
        <v/>
      </c>
      <c r="O35" s="767"/>
      <c r="P35" s="768"/>
      <c r="Q35" s="455"/>
      <c r="R35" s="520">
        <f t="shared" si="4"/>
        <v>0</v>
      </c>
      <c r="S35" s="517" t="s">
        <v>506</v>
      </c>
      <c r="T35" s="786" t="str">
        <f t="shared" si="5"/>
        <v/>
      </c>
      <c r="U35" s="787"/>
      <c r="V35" s="788"/>
      <c r="W35" s="156"/>
      <c r="X35" s="1178"/>
      <c r="Y35" s="1178"/>
      <c r="Z35" s="1178"/>
      <c r="AA35" s="1178"/>
      <c r="AB35" s="1178"/>
      <c r="AC35" s="1178"/>
      <c r="AD35" s="1178"/>
      <c r="AE35" s="1178"/>
      <c r="AF35" s="1178"/>
      <c r="AG35" s="1178"/>
      <c r="AH35" s="1178"/>
      <c r="AI35" s="1178"/>
      <c r="AJ35" s="1178"/>
      <c r="AK35" s="416"/>
      <c r="AL35" s="491"/>
      <c r="AM35" s="491"/>
      <c r="AN35" s="494"/>
      <c r="AO35" s="408"/>
    </row>
    <row r="36" spans="1:56" ht="13" customHeight="1">
      <c r="A36" s="156"/>
      <c r="B36" s="696"/>
      <c r="C36" s="789" t="s">
        <v>248</v>
      </c>
      <c r="D36" s="790"/>
      <c r="E36" s="791"/>
      <c r="F36" s="792"/>
      <c r="G36" s="793"/>
      <c r="H36" s="764"/>
      <c r="I36" s="765"/>
      <c r="J36" s="330"/>
      <c r="K36" s="778"/>
      <c r="L36" s="779"/>
      <c r="M36" s="515" t="str">
        <f>IF(J36="","","GJ/"&amp;J36)</f>
        <v/>
      </c>
      <c r="N36" s="766" t="str">
        <f t="shared" si="3"/>
        <v/>
      </c>
      <c r="O36" s="767"/>
      <c r="P36" s="768"/>
      <c r="Q36" s="424"/>
      <c r="R36" s="440" t="str">
        <f>IF(H36="","",K36*Q36*44/12)</f>
        <v/>
      </c>
      <c r="S36" s="515" t="str">
        <f>IF(J36="","",CONCATENATE("t-CO2/",J36))</f>
        <v/>
      </c>
      <c r="T36" s="786" t="str">
        <f t="shared" si="5"/>
        <v/>
      </c>
      <c r="U36" s="787"/>
      <c r="V36" s="788"/>
      <c r="W36" s="156"/>
      <c r="X36" s="1178"/>
      <c r="Y36" s="1178"/>
      <c r="Z36" s="1178"/>
      <c r="AA36" s="1178"/>
      <c r="AB36" s="1178"/>
      <c r="AC36" s="1178"/>
      <c r="AD36" s="1178"/>
      <c r="AE36" s="1178"/>
      <c r="AF36" s="1178"/>
      <c r="AG36" s="1178"/>
      <c r="AH36" s="1178"/>
      <c r="AI36" s="1178"/>
      <c r="AJ36" s="1178"/>
      <c r="AK36" s="416"/>
      <c r="AL36" s="491"/>
      <c r="AM36" s="491"/>
      <c r="AN36" s="494"/>
      <c r="AO36" s="408"/>
    </row>
    <row r="37" spans="1:56" ht="13" customHeight="1">
      <c r="A37" s="156"/>
      <c r="B37" s="697"/>
      <c r="C37" s="801" t="s">
        <v>248</v>
      </c>
      <c r="D37" s="802"/>
      <c r="E37" s="803"/>
      <c r="F37" s="803"/>
      <c r="G37" s="804"/>
      <c r="H37" s="776"/>
      <c r="I37" s="777"/>
      <c r="J37" s="330"/>
      <c r="K37" s="807"/>
      <c r="L37" s="808"/>
      <c r="M37" s="515" t="str">
        <f>IF(J37="","","GJ/"&amp;J37)</f>
        <v/>
      </c>
      <c r="N37" s="766" t="str">
        <f t="shared" si="0"/>
        <v/>
      </c>
      <c r="O37" s="767"/>
      <c r="P37" s="768"/>
      <c r="Q37" s="425"/>
      <c r="R37" s="441" t="str">
        <f>IF(H37="","",K37*Q37*44/12)</f>
        <v/>
      </c>
      <c r="S37" s="515" t="str">
        <f>IF(J37="","",CONCATENATE("t-CO2/",J37))</f>
        <v/>
      </c>
      <c r="T37" s="786" t="str">
        <f t="shared" si="5"/>
        <v/>
      </c>
      <c r="U37" s="787"/>
      <c r="V37" s="788"/>
      <c r="W37" s="156"/>
      <c r="X37" s="1178"/>
      <c r="Y37" s="1178"/>
      <c r="Z37" s="1178"/>
      <c r="AA37" s="1178"/>
      <c r="AB37" s="1178"/>
      <c r="AC37" s="1178"/>
      <c r="AD37" s="1178"/>
      <c r="AE37" s="1178"/>
      <c r="AF37" s="1178"/>
      <c r="AG37" s="1178"/>
      <c r="AH37" s="1178"/>
      <c r="AI37" s="1178"/>
      <c r="AJ37" s="1178"/>
      <c r="AK37" s="416"/>
      <c r="AL37" s="491"/>
      <c r="AM37" s="491"/>
      <c r="AN37" s="494"/>
      <c r="AO37" s="408"/>
    </row>
    <row r="38" spans="1:56" ht="13" customHeight="1">
      <c r="A38" s="156"/>
      <c r="B38" s="887" t="s">
        <v>18</v>
      </c>
      <c r="C38" s="888"/>
      <c r="D38" s="888"/>
      <c r="E38" s="888"/>
      <c r="F38" s="888"/>
      <c r="G38" s="888"/>
      <c r="H38" s="888"/>
      <c r="I38" s="888"/>
      <c r="J38" s="888"/>
      <c r="K38" s="888"/>
      <c r="L38" s="888"/>
      <c r="M38" s="889"/>
      <c r="N38" s="1179" t="str">
        <f>IF(SUM(N30:N37)=0,"",SUM(N30:N37))</f>
        <v/>
      </c>
      <c r="O38" s="1180"/>
      <c r="P38" s="1181"/>
      <c r="Q38" s="730"/>
      <c r="R38" s="731"/>
      <c r="S38" s="732"/>
      <c r="T38" s="706" t="str">
        <f>IF(SUM(T30:V37)=0,"",SUM(T30:V37))</f>
        <v/>
      </c>
      <c r="U38" s="707"/>
      <c r="V38" s="708"/>
      <c r="W38" s="156"/>
      <c r="X38" s="156"/>
      <c r="Y38" s="156"/>
      <c r="Z38" s="156"/>
      <c r="AA38" s="156"/>
      <c r="AB38" s="156"/>
      <c r="AC38" s="156"/>
      <c r="AD38" s="156"/>
      <c r="AE38" s="156"/>
      <c r="AF38" s="156"/>
      <c r="AG38" s="156"/>
      <c r="AH38" s="156"/>
      <c r="AI38" s="156"/>
      <c r="AJ38" s="156"/>
      <c r="AK38" s="416"/>
      <c r="AO38" s="408"/>
    </row>
    <row r="39" spans="1:56" ht="9" customHeight="1">
      <c r="A39" s="156"/>
      <c r="B39" s="383"/>
      <c r="C39" s="384"/>
      <c r="D39" s="384"/>
      <c r="E39" s="384"/>
      <c r="F39" s="203"/>
      <c r="G39" s="384"/>
      <c r="H39" s="384"/>
      <c r="I39" s="384"/>
      <c r="J39" s="384"/>
      <c r="K39" s="384"/>
      <c r="L39" s="384"/>
      <c r="M39" s="384"/>
      <c r="N39" s="385"/>
      <c r="O39" s="385"/>
      <c r="P39" s="385"/>
      <c r="Q39" s="124"/>
      <c r="R39" s="124"/>
      <c r="S39" s="124"/>
      <c r="T39" s="381"/>
      <c r="U39" s="381"/>
      <c r="V39" s="382"/>
      <c r="W39" s="156"/>
      <c r="X39" s="156"/>
      <c r="Y39" s="156"/>
      <c r="Z39" s="156"/>
      <c r="AA39" s="156"/>
      <c r="AB39" s="156"/>
      <c r="AC39" s="156"/>
      <c r="AD39" s="156"/>
      <c r="AE39" s="156"/>
      <c r="AF39" s="156"/>
      <c r="AG39" s="156"/>
      <c r="AH39" s="156"/>
      <c r="AI39" s="156"/>
      <c r="AJ39" s="156"/>
      <c r="AK39" s="416"/>
      <c r="AO39" s="408"/>
    </row>
    <row r="40" spans="1:56" ht="13" customHeight="1">
      <c r="A40" s="156"/>
      <c r="B40" s="809" t="s">
        <v>311</v>
      </c>
      <c r="C40" s="810"/>
      <c r="D40" s="810"/>
      <c r="E40" s="810"/>
      <c r="F40" s="810"/>
      <c r="G40" s="811"/>
      <c r="H40" s="823" t="s">
        <v>9</v>
      </c>
      <c r="I40" s="795"/>
      <c r="J40" s="824"/>
      <c r="K40" s="825" t="s">
        <v>94</v>
      </c>
      <c r="L40" s="826"/>
      <c r="M40" s="827"/>
      <c r="N40" s="742" t="s">
        <v>95</v>
      </c>
      <c r="O40" s="737"/>
      <c r="P40" s="743"/>
      <c r="Q40" s="797" t="s">
        <v>510</v>
      </c>
      <c r="R40" s="798"/>
      <c r="S40" s="798"/>
      <c r="T40" s="799" t="s">
        <v>287</v>
      </c>
      <c r="U40" s="799"/>
      <c r="V40" s="800"/>
      <c r="W40" s="156"/>
      <c r="X40" s="156"/>
      <c r="Y40" s="156"/>
      <c r="Z40" s="156"/>
      <c r="AA40" s="156"/>
      <c r="AB40" s="156"/>
      <c r="AC40" s="156"/>
      <c r="AD40" s="156"/>
      <c r="AE40" s="156"/>
      <c r="AF40" s="156"/>
      <c r="AG40" s="156"/>
      <c r="AH40" s="156"/>
      <c r="AI40" s="156"/>
      <c r="AJ40" s="156"/>
      <c r="AK40" s="416"/>
      <c r="AO40" s="408"/>
    </row>
    <row r="41" spans="1:56" ht="13" customHeight="1">
      <c r="A41" s="156"/>
      <c r="B41" s="812"/>
      <c r="C41" s="813"/>
      <c r="D41" s="813"/>
      <c r="E41" s="813"/>
      <c r="F41" s="813"/>
      <c r="G41" s="814"/>
      <c r="H41" s="828" t="s">
        <v>96</v>
      </c>
      <c r="I41" s="828"/>
      <c r="J41" s="829"/>
      <c r="K41" s="830" t="s">
        <v>240</v>
      </c>
      <c r="L41" s="828"/>
      <c r="M41" s="831"/>
      <c r="N41" s="756" t="s">
        <v>241</v>
      </c>
      <c r="O41" s="751"/>
      <c r="P41" s="752"/>
      <c r="Q41" s="833" t="s">
        <v>242</v>
      </c>
      <c r="R41" s="834"/>
      <c r="S41" s="834"/>
      <c r="T41" s="815" t="s">
        <v>312</v>
      </c>
      <c r="U41" s="815"/>
      <c r="V41" s="816"/>
      <c r="W41" s="156"/>
      <c r="X41" s="156"/>
      <c r="Y41" s="156"/>
      <c r="Z41" s="156"/>
      <c r="AA41" s="156"/>
      <c r="AB41" s="156"/>
      <c r="AC41" s="156"/>
      <c r="AD41" s="156"/>
      <c r="AE41" s="156"/>
      <c r="AF41" s="156"/>
      <c r="AG41" s="156"/>
      <c r="AH41" s="156"/>
      <c r="AI41" s="156"/>
      <c r="AJ41" s="156"/>
      <c r="AK41" s="416"/>
      <c r="AO41" s="408"/>
      <c r="AQ41" s="468"/>
      <c r="AR41" s="468"/>
      <c r="AS41" s="468"/>
      <c r="AT41" s="468"/>
      <c r="AU41" s="468"/>
      <c r="AV41" s="468"/>
      <c r="AW41" s="468"/>
      <c r="AX41" s="468"/>
      <c r="AY41" s="468"/>
      <c r="AZ41" s="468"/>
      <c r="BA41" s="468"/>
      <c r="BB41" s="468"/>
      <c r="BC41" s="468"/>
      <c r="BD41" s="468"/>
    </row>
    <row r="42" spans="1:56" ht="13" customHeight="1">
      <c r="A42" s="156"/>
      <c r="B42" s="1002" t="s">
        <v>459</v>
      </c>
      <c r="C42" s="1005" t="s">
        <v>456</v>
      </c>
      <c r="D42" s="1006"/>
      <c r="E42" s="1007" t="s">
        <v>457</v>
      </c>
      <c r="F42" s="1007"/>
      <c r="G42" s="526" t="s">
        <v>461</v>
      </c>
      <c r="H42" s="817" t="s">
        <v>97</v>
      </c>
      <c r="I42" s="818"/>
      <c r="J42" s="336" t="s">
        <v>98</v>
      </c>
      <c r="K42" s="337"/>
      <c r="L42" s="338"/>
      <c r="M42" s="461" t="s">
        <v>98</v>
      </c>
      <c r="N42" s="722" t="s">
        <v>62</v>
      </c>
      <c r="O42" s="723"/>
      <c r="P42" s="724"/>
      <c r="Q42" s="340"/>
      <c r="R42" s="341"/>
      <c r="S42" s="513" t="s">
        <v>98</v>
      </c>
      <c r="T42" s="821" t="s">
        <v>500</v>
      </c>
      <c r="U42" s="821"/>
      <c r="V42" s="822"/>
      <c r="W42" s="156"/>
      <c r="X42" s="416"/>
      <c r="Y42" s="416"/>
      <c r="Z42" s="416"/>
      <c r="AA42" s="416"/>
      <c r="AB42" s="416"/>
      <c r="AC42" s="416"/>
      <c r="AD42" s="416"/>
      <c r="AE42" s="416"/>
      <c r="AF42" s="416"/>
      <c r="AG42" s="416"/>
      <c r="AH42" s="416"/>
      <c r="AI42" s="416"/>
      <c r="AJ42" s="416"/>
      <c r="AK42" s="416"/>
      <c r="AN42" s="493"/>
      <c r="AO42" s="433" t="s">
        <v>408</v>
      </c>
      <c r="AP42" s="433" t="s">
        <v>409</v>
      </c>
      <c r="AQ42" s="468"/>
      <c r="AR42" s="468"/>
      <c r="AS42" s="468"/>
      <c r="AT42" s="468"/>
      <c r="AU42" s="468"/>
      <c r="AV42" s="468"/>
      <c r="AW42" s="468"/>
      <c r="AX42" s="468"/>
      <c r="AY42" s="468"/>
      <c r="AZ42" s="468"/>
      <c r="BA42" s="468"/>
      <c r="BB42" s="468"/>
      <c r="BC42" s="468"/>
      <c r="BD42" s="468"/>
    </row>
    <row r="43" spans="1:56" ht="13" customHeight="1">
      <c r="A43" s="156"/>
      <c r="B43" s="1003"/>
      <c r="C43" s="669" t="s">
        <v>450</v>
      </c>
      <c r="D43" s="670"/>
      <c r="E43" s="671" t="s">
        <v>455</v>
      </c>
      <c r="F43" s="670"/>
      <c r="G43" s="463">
        <v>18</v>
      </c>
      <c r="H43" s="759"/>
      <c r="I43" s="760"/>
      <c r="J43" s="342" t="s">
        <v>19</v>
      </c>
      <c r="K43" s="676">
        <v>8.64</v>
      </c>
      <c r="L43" s="677"/>
      <c r="M43" s="343" t="s">
        <v>102</v>
      </c>
      <c r="N43" s="678" t="str">
        <f>IF(H43="","",H43*K43)</f>
        <v/>
      </c>
      <c r="O43" s="679"/>
      <c r="P43" s="680"/>
      <c r="Q43" s="681">
        <v>0.41099999999999998</v>
      </c>
      <c r="R43" s="682"/>
      <c r="S43" s="521" t="s">
        <v>504</v>
      </c>
      <c r="T43" s="709" t="str">
        <f>IF(H43="","",H43*Q43)</f>
        <v/>
      </c>
      <c r="U43" s="710"/>
      <c r="V43" s="711"/>
      <c r="W43" s="156"/>
      <c r="X43" s="416"/>
      <c r="Y43" s="416"/>
      <c r="Z43" s="416"/>
      <c r="AA43" s="416"/>
      <c r="AB43" s="416"/>
      <c r="AC43" s="416"/>
      <c r="AD43" s="416"/>
      <c r="AE43" s="416"/>
      <c r="AF43" s="416"/>
      <c r="AG43" s="416"/>
      <c r="AH43" s="416"/>
      <c r="AI43" s="416"/>
      <c r="AJ43" s="416"/>
      <c r="AK43" s="416"/>
      <c r="AN43" s="493"/>
      <c r="AO43" s="433">
        <f>H43*K43</f>
        <v>0</v>
      </c>
      <c r="AP43" s="433">
        <f>IF(G43="","",H43*K43*(G43/100)+H43*(1-(G43/100))*K43*0.13)</f>
        <v>0</v>
      </c>
      <c r="AQ43" s="468"/>
      <c r="AR43" s="468"/>
      <c r="AS43" s="468"/>
      <c r="AT43" s="468"/>
      <c r="AU43" s="468"/>
      <c r="AV43" s="468"/>
      <c r="AW43" s="468"/>
      <c r="AX43" s="468"/>
      <c r="AY43" s="468"/>
      <c r="AZ43" s="468"/>
      <c r="BA43" s="468"/>
      <c r="BB43" s="468"/>
      <c r="BC43" s="468"/>
      <c r="BD43" s="468"/>
    </row>
    <row r="44" spans="1:56" ht="13" customHeight="1">
      <c r="A44" s="156"/>
      <c r="B44" s="1003"/>
      <c r="C44" s="660"/>
      <c r="D44" s="661"/>
      <c r="E44" s="658" t="s">
        <v>512</v>
      </c>
      <c r="F44" s="659"/>
      <c r="G44" s="464">
        <v>100</v>
      </c>
      <c r="H44" s="764"/>
      <c r="I44" s="765"/>
      <c r="J44" s="327" t="s">
        <v>19</v>
      </c>
      <c r="K44" s="835">
        <v>8.64</v>
      </c>
      <c r="L44" s="836"/>
      <c r="M44" s="344" t="s">
        <v>102</v>
      </c>
      <c r="N44" s="766" t="str">
        <f>IF(H44="","",H44*K44)</f>
        <v/>
      </c>
      <c r="O44" s="767"/>
      <c r="P44" s="768"/>
      <c r="Q44" s="664">
        <v>0</v>
      </c>
      <c r="R44" s="665"/>
      <c r="S44" s="344" t="s">
        <v>504</v>
      </c>
      <c r="T44" s="712" t="str">
        <f>IF(H44="","",H44*Q44)</f>
        <v/>
      </c>
      <c r="U44" s="713"/>
      <c r="V44" s="714"/>
      <c r="W44" s="156"/>
      <c r="X44" s="416"/>
      <c r="Y44" s="416"/>
      <c r="Z44" s="416"/>
      <c r="AA44" s="416"/>
      <c r="AB44" s="416"/>
      <c r="AC44" s="416"/>
      <c r="AD44" s="416"/>
      <c r="AE44" s="416"/>
      <c r="AF44" s="416"/>
      <c r="AG44" s="416"/>
      <c r="AH44" s="416"/>
      <c r="AI44" s="416"/>
      <c r="AJ44" s="416"/>
      <c r="AK44" s="416"/>
      <c r="AN44" s="493"/>
      <c r="AO44" s="433">
        <f>H44*8.64</f>
        <v>0</v>
      </c>
      <c r="AP44" s="433">
        <f>IF(G44="","",H44*K44*(G44/100)+H44*(1-(G44/100))*K44*0.13)</f>
        <v>0</v>
      </c>
      <c r="AQ44" s="468"/>
      <c r="AR44" s="468"/>
      <c r="AS44" s="468"/>
      <c r="AT44" s="468"/>
      <c r="AU44" s="468"/>
      <c r="AV44" s="468"/>
      <c r="AW44" s="468"/>
      <c r="AX44" s="468"/>
      <c r="AY44" s="468"/>
      <c r="AZ44" s="468"/>
      <c r="BA44" s="468"/>
      <c r="BB44" s="468"/>
      <c r="BC44" s="468"/>
      <c r="BD44" s="468"/>
    </row>
    <row r="45" spans="1:56" ht="13" customHeight="1">
      <c r="A45" s="156"/>
      <c r="B45" s="1003"/>
      <c r="C45" s="660"/>
      <c r="D45" s="661"/>
      <c r="E45" s="877"/>
      <c r="F45" s="1192"/>
      <c r="G45" s="465"/>
      <c r="H45" s="764"/>
      <c r="I45" s="765"/>
      <c r="J45" s="327" t="s">
        <v>19</v>
      </c>
      <c r="K45" s="835">
        <v>8.64</v>
      </c>
      <c r="L45" s="836"/>
      <c r="M45" s="344" t="s">
        <v>102</v>
      </c>
      <c r="N45" s="766" t="str">
        <f>IF(H45="","",H45*K45)</f>
        <v/>
      </c>
      <c r="O45" s="767"/>
      <c r="P45" s="768"/>
      <c r="Q45" s="837"/>
      <c r="R45" s="838"/>
      <c r="S45" s="344" t="s">
        <v>504</v>
      </c>
      <c r="T45" s="712" t="str">
        <f>IF(H45="","",H45*Q45)</f>
        <v/>
      </c>
      <c r="U45" s="713"/>
      <c r="V45" s="714"/>
      <c r="W45" s="156"/>
      <c r="X45" s="416"/>
      <c r="Y45" s="416"/>
      <c r="Z45" s="416"/>
      <c r="AA45" s="416"/>
      <c r="AB45" s="416"/>
      <c r="AC45" s="416"/>
      <c r="AD45" s="416"/>
      <c r="AE45" s="416"/>
      <c r="AF45" s="416"/>
      <c r="AG45" s="416"/>
      <c r="AH45" s="416"/>
      <c r="AI45" s="416"/>
      <c r="AJ45" s="416"/>
      <c r="AK45" s="416"/>
      <c r="AN45" s="493"/>
      <c r="AO45" s="433">
        <f>H45*8.64</f>
        <v>0</v>
      </c>
      <c r="AP45" s="433" t="str">
        <f>IF(G45="","",H45*K45*(G45/100)+H45*(1-(G45/100))*K45*0.13)</f>
        <v/>
      </c>
      <c r="AQ45" s="468"/>
      <c r="AR45" s="468"/>
      <c r="AS45" s="468"/>
      <c r="AT45" s="468"/>
      <c r="AU45" s="468"/>
      <c r="AV45" s="468"/>
      <c r="AW45" s="468"/>
      <c r="AX45" s="468"/>
      <c r="AY45" s="468"/>
      <c r="AZ45" s="468"/>
      <c r="BA45" s="468"/>
      <c r="BB45" s="468"/>
      <c r="BC45" s="468"/>
      <c r="BD45" s="468"/>
    </row>
    <row r="46" spans="1:56" ht="13" customHeight="1">
      <c r="A46" s="156"/>
      <c r="B46" s="1003"/>
      <c r="C46" s="660"/>
      <c r="D46" s="661"/>
      <c r="E46" s="877"/>
      <c r="F46" s="1192"/>
      <c r="G46" s="465"/>
      <c r="H46" s="764"/>
      <c r="I46" s="765"/>
      <c r="J46" s="327" t="s">
        <v>19</v>
      </c>
      <c r="K46" s="835">
        <v>8.64</v>
      </c>
      <c r="L46" s="836"/>
      <c r="M46" s="344" t="s">
        <v>102</v>
      </c>
      <c r="N46" s="766" t="str">
        <f t="shared" ref="N46:N52" si="6">IF(H46="","",H46*K46)</f>
        <v/>
      </c>
      <c r="O46" s="767"/>
      <c r="P46" s="768"/>
      <c r="Q46" s="837"/>
      <c r="R46" s="838"/>
      <c r="S46" s="344" t="s">
        <v>504</v>
      </c>
      <c r="T46" s="712" t="str">
        <f>IF(H46="","",H46*Q46)</f>
        <v/>
      </c>
      <c r="U46" s="713"/>
      <c r="V46" s="714"/>
      <c r="W46" s="156"/>
      <c r="X46" s="416"/>
      <c r="Y46" s="416"/>
      <c r="Z46" s="416"/>
      <c r="AA46" s="416"/>
      <c r="AB46" s="416"/>
      <c r="AC46" s="416"/>
      <c r="AD46" s="416"/>
      <c r="AE46" s="416"/>
      <c r="AF46" s="416"/>
      <c r="AG46" s="416"/>
      <c r="AH46" s="416"/>
      <c r="AI46" s="416"/>
      <c r="AJ46" s="416"/>
      <c r="AK46" s="416"/>
      <c r="AN46" s="493"/>
      <c r="AO46" s="433">
        <f>H46*8.64</f>
        <v>0</v>
      </c>
      <c r="AP46" s="433" t="str">
        <f>IF(G46="","",H46*K46*(G46/100)+H46*(1-(G46/100))*K46*0.13)</f>
        <v/>
      </c>
      <c r="AQ46" s="468"/>
      <c r="AR46" s="468"/>
      <c r="AS46" s="468"/>
      <c r="AT46" s="468"/>
      <c r="AU46" s="468"/>
      <c r="AV46" s="468"/>
      <c r="AW46" s="468"/>
      <c r="AX46" s="468"/>
      <c r="AY46" s="468"/>
      <c r="AZ46" s="468"/>
      <c r="BA46" s="468"/>
      <c r="BB46" s="468"/>
      <c r="BC46" s="468"/>
      <c r="BD46" s="468"/>
    </row>
    <row r="47" spans="1:56" ht="13" customHeight="1">
      <c r="A47" s="156"/>
      <c r="B47" s="1003"/>
      <c r="C47" s="684" t="s">
        <v>451</v>
      </c>
      <c r="D47" s="685"/>
      <c r="E47" s="685"/>
      <c r="F47" s="884"/>
      <c r="G47" s="464">
        <v>100</v>
      </c>
      <c r="H47" s="764"/>
      <c r="I47" s="765"/>
      <c r="J47" s="327" t="s">
        <v>19</v>
      </c>
      <c r="K47" s="835">
        <v>3.6</v>
      </c>
      <c r="L47" s="836"/>
      <c r="M47" s="344" t="s">
        <v>102</v>
      </c>
      <c r="N47" s="766" t="str">
        <f t="shared" si="6"/>
        <v/>
      </c>
      <c r="O47" s="767"/>
      <c r="P47" s="768"/>
      <c r="Q47" s="841">
        <v>0</v>
      </c>
      <c r="R47" s="842"/>
      <c r="S47" s="344" t="s">
        <v>504</v>
      </c>
      <c r="T47" s="712" t="str">
        <f t="shared" ref="T47:T58" si="7">IF(H47="","",H47*Q47)</f>
        <v/>
      </c>
      <c r="U47" s="713"/>
      <c r="V47" s="714"/>
      <c r="W47" s="156"/>
      <c r="X47" s="416"/>
      <c r="Y47" s="416"/>
      <c r="Z47" s="416"/>
      <c r="AA47" s="416"/>
      <c r="AB47" s="416"/>
      <c r="AC47" s="416"/>
      <c r="AD47" s="416"/>
      <c r="AE47" s="416"/>
      <c r="AF47" s="416"/>
      <c r="AG47" s="416"/>
      <c r="AH47" s="416"/>
      <c r="AI47" s="416"/>
      <c r="AJ47" s="416"/>
      <c r="AK47" s="416"/>
      <c r="AN47" s="493"/>
      <c r="AO47" s="433">
        <f>H47*8.64</f>
        <v>0</v>
      </c>
      <c r="AP47" s="433">
        <f>H47*8.64</f>
        <v>0</v>
      </c>
      <c r="AQ47" s="468"/>
      <c r="AR47" s="468"/>
      <c r="AS47" s="468"/>
      <c r="AT47" s="468"/>
      <c r="AU47" s="468"/>
      <c r="AV47" s="468"/>
      <c r="AW47" s="468"/>
      <c r="AX47" s="468"/>
      <c r="AY47" s="468"/>
      <c r="AZ47" s="468"/>
      <c r="BA47" s="468"/>
      <c r="BB47" s="468"/>
      <c r="BC47" s="468"/>
      <c r="BD47" s="468"/>
    </row>
    <row r="48" spans="1:56" ht="13" customHeight="1">
      <c r="A48" s="156"/>
      <c r="B48" s="1003"/>
      <c r="C48" s="684" t="s">
        <v>452</v>
      </c>
      <c r="D48" s="685"/>
      <c r="E48" s="685"/>
      <c r="F48" s="685"/>
      <c r="G48" s="464">
        <v>100</v>
      </c>
      <c r="H48" s="764"/>
      <c r="I48" s="765"/>
      <c r="J48" s="327" t="s">
        <v>19</v>
      </c>
      <c r="K48" s="843">
        <v>3.6</v>
      </c>
      <c r="L48" s="844"/>
      <c r="M48" s="344" t="s">
        <v>102</v>
      </c>
      <c r="N48" s="766" t="str">
        <f t="shared" si="6"/>
        <v/>
      </c>
      <c r="O48" s="767"/>
      <c r="P48" s="768"/>
      <c r="Q48" s="664">
        <v>0</v>
      </c>
      <c r="R48" s="665"/>
      <c r="S48" s="344" t="s">
        <v>504</v>
      </c>
      <c r="T48" s="712" t="str">
        <f t="shared" si="7"/>
        <v/>
      </c>
      <c r="U48" s="713"/>
      <c r="V48" s="714"/>
      <c r="W48" s="156"/>
      <c r="X48" s="156"/>
      <c r="Y48" s="416"/>
      <c r="Z48" s="416"/>
      <c r="AA48" s="416"/>
      <c r="AB48" s="416"/>
      <c r="AC48" s="416"/>
      <c r="AD48" s="416"/>
      <c r="AE48" s="416"/>
      <c r="AF48" s="416"/>
      <c r="AG48" s="416"/>
      <c r="AH48" s="416"/>
      <c r="AI48" s="416"/>
      <c r="AJ48" s="416"/>
      <c r="AK48" s="416"/>
      <c r="AN48" s="492"/>
      <c r="AO48" s="433">
        <f>H48*8.64*1.2</f>
        <v>0</v>
      </c>
      <c r="AP48" s="433">
        <f>H48*8.64*1.2</f>
        <v>0</v>
      </c>
      <c r="AQ48" s="468"/>
      <c r="AR48" s="468"/>
      <c r="AS48" s="468"/>
      <c r="AT48" s="468"/>
      <c r="AU48" s="468"/>
      <c r="AV48" s="468"/>
      <c r="AW48" s="468"/>
      <c r="AX48" s="468"/>
      <c r="AY48" s="468"/>
      <c r="AZ48" s="468"/>
      <c r="BA48" s="468"/>
      <c r="BB48" s="468"/>
      <c r="BC48" s="468"/>
      <c r="BD48" s="468"/>
    </row>
    <row r="49" spans="1:56" ht="13" customHeight="1">
      <c r="A49" s="156"/>
      <c r="B49" s="1003"/>
      <c r="C49" s="684" t="s">
        <v>313</v>
      </c>
      <c r="D49" s="685"/>
      <c r="E49" s="685"/>
      <c r="F49" s="685"/>
      <c r="G49" s="464">
        <v>100</v>
      </c>
      <c r="H49" s="764"/>
      <c r="I49" s="765"/>
      <c r="J49" s="327" t="s">
        <v>19</v>
      </c>
      <c r="K49" s="835">
        <v>3.6</v>
      </c>
      <c r="L49" s="836"/>
      <c r="M49" s="344" t="s">
        <v>102</v>
      </c>
      <c r="N49" s="766" t="str">
        <f t="shared" si="6"/>
        <v/>
      </c>
      <c r="O49" s="767"/>
      <c r="P49" s="768"/>
      <c r="Q49" s="664">
        <v>0</v>
      </c>
      <c r="R49" s="665"/>
      <c r="S49" s="344" t="s">
        <v>504</v>
      </c>
      <c r="T49" s="712" t="str">
        <f t="shared" si="7"/>
        <v/>
      </c>
      <c r="U49" s="713"/>
      <c r="V49" s="714"/>
      <c r="W49" s="156"/>
      <c r="X49" s="416"/>
      <c r="Y49" s="416"/>
      <c r="Z49" s="416"/>
      <c r="AA49" s="416"/>
      <c r="AB49" s="416"/>
      <c r="AC49" s="416"/>
      <c r="AD49" s="416"/>
      <c r="AE49" s="416"/>
      <c r="AF49" s="416"/>
      <c r="AG49" s="416"/>
      <c r="AH49" s="416"/>
      <c r="AI49" s="416"/>
      <c r="AJ49" s="416"/>
      <c r="AK49" s="416"/>
      <c r="AN49" s="493"/>
      <c r="AO49" s="433">
        <f>H49*8.64</f>
        <v>0</v>
      </c>
      <c r="AP49" s="433">
        <f>H49*8.64</f>
        <v>0</v>
      </c>
      <c r="AQ49" s="468"/>
      <c r="AR49" s="468"/>
      <c r="AS49" s="468"/>
      <c r="AT49" s="468"/>
      <c r="AU49" s="468"/>
      <c r="AV49" s="468"/>
      <c r="AW49" s="468"/>
      <c r="AX49" s="468"/>
      <c r="AY49" s="468"/>
      <c r="AZ49" s="468"/>
      <c r="BA49" s="468"/>
      <c r="BB49" s="468"/>
      <c r="BC49" s="468"/>
      <c r="BD49" s="468"/>
    </row>
    <row r="50" spans="1:56" ht="13" customHeight="1">
      <c r="A50" s="156"/>
      <c r="B50" s="1003"/>
      <c r="C50" s="684" t="s">
        <v>314</v>
      </c>
      <c r="D50" s="685"/>
      <c r="E50" s="685"/>
      <c r="F50" s="685"/>
      <c r="G50" s="464">
        <v>0</v>
      </c>
      <c r="H50" s="764"/>
      <c r="I50" s="765"/>
      <c r="J50" s="327" t="s">
        <v>19</v>
      </c>
      <c r="K50" s="843">
        <v>8.64</v>
      </c>
      <c r="L50" s="844"/>
      <c r="M50" s="344" t="s">
        <v>102</v>
      </c>
      <c r="N50" s="766" t="str">
        <f t="shared" si="6"/>
        <v/>
      </c>
      <c r="O50" s="767"/>
      <c r="P50" s="768"/>
      <c r="Q50" s="837"/>
      <c r="R50" s="838"/>
      <c r="S50" s="344" t="s">
        <v>504</v>
      </c>
      <c r="T50" s="712" t="str">
        <f t="shared" si="7"/>
        <v/>
      </c>
      <c r="U50" s="713"/>
      <c r="V50" s="714"/>
      <c r="W50" s="156"/>
      <c r="X50" s="416"/>
      <c r="Y50" s="416"/>
      <c r="Z50" s="416"/>
      <c r="AA50" s="416"/>
      <c r="AB50" s="416"/>
      <c r="AC50" s="416"/>
      <c r="AD50" s="416"/>
      <c r="AE50" s="416"/>
      <c r="AF50" s="416"/>
      <c r="AG50" s="416"/>
      <c r="AH50" s="416"/>
      <c r="AI50" s="416"/>
      <c r="AJ50" s="416"/>
      <c r="AK50" s="416"/>
      <c r="AN50" s="493"/>
      <c r="AO50" s="433">
        <f>H50*8.64</f>
        <v>0</v>
      </c>
      <c r="AP50" s="433">
        <v>0</v>
      </c>
      <c r="AQ50" s="468"/>
      <c r="AR50" s="468"/>
      <c r="AS50" s="468"/>
      <c r="AT50" s="468"/>
      <c r="AU50" s="468"/>
      <c r="AV50" s="468"/>
      <c r="AW50" s="468"/>
      <c r="AX50" s="468"/>
      <c r="AY50" s="468"/>
      <c r="AZ50" s="468"/>
      <c r="BA50" s="468"/>
      <c r="BB50" s="468"/>
      <c r="BC50" s="468"/>
      <c r="BD50" s="468"/>
    </row>
    <row r="51" spans="1:56" ht="13" customHeight="1">
      <c r="A51" s="156"/>
      <c r="B51" s="1004"/>
      <c r="C51" s="1011" t="s">
        <v>315</v>
      </c>
      <c r="D51" s="1012"/>
      <c r="E51" s="1012"/>
      <c r="F51" s="1012"/>
      <c r="G51" s="466">
        <v>100</v>
      </c>
      <c r="H51" s="764"/>
      <c r="I51" s="765"/>
      <c r="J51" s="327" t="s">
        <v>19</v>
      </c>
      <c r="K51" s="835">
        <v>8.64</v>
      </c>
      <c r="L51" s="836"/>
      <c r="M51" s="344" t="s">
        <v>102</v>
      </c>
      <c r="N51" s="766" t="str">
        <f t="shared" si="6"/>
        <v/>
      </c>
      <c r="O51" s="767"/>
      <c r="P51" s="768"/>
      <c r="Q51" s="664">
        <v>0</v>
      </c>
      <c r="R51" s="665"/>
      <c r="S51" s="344" t="s">
        <v>504</v>
      </c>
      <c r="T51" s="712" t="str">
        <f t="shared" si="7"/>
        <v/>
      </c>
      <c r="U51" s="713"/>
      <c r="V51" s="714"/>
      <c r="W51" s="156"/>
      <c r="X51" s="416"/>
      <c r="Y51" s="416"/>
      <c r="Z51" s="416"/>
      <c r="AA51" s="416"/>
      <c r="AB51" s="416"/>
      <c r="AC51" s="416"/>
      <c r="AD51" s="416"/>
      <c r="AE51" s="416"/>
      <c r="AF51" s="416"/>
      <c r="AG51" s="416"/>
      <c r="AH51" s="416"/>
      <c r="AI51" s="416"/>
      <c r="AJ51" s="416"/>
      <c r="AK51" s="416"/>
      <c r="AN51" s="493"/>
      <c r="AO51" s="433">
        <f>H51*8.64</f>
        <v>0</v>
      </c>
      <c r="AP51" s="433">
        <f>H51*8.64</f>
        <v>0</v>
      </c>
      <c r="AQ51" s="468"/>
      <c r="AR51" s="468"/>
      <c r="AS51" s="468"/>
      <c r="AT51" s="468"/>
      <c r="AU51" s="468"/>
      <c r="AV51" s="468"/>
      <c r="AW51" s="468"/>
      <c r="AX51" s="468"/>
      <c r="AY51" s="468"/>
      <c r="AZ51" s="468"/>
      <c r="BA51" s="468"/>
      <c r="BB51" s="468"/>
      <c r="BC51" s="468"/>
      <c r="BD51" s="468"/>
    </row>
    <row r="52" spans="1:56" ht="13" customHeight="1" thickBot="1">
      <c r="A52" s="156"/>
      <c r="B52" s="672" t="s">
        <v>316</v>
      </c>
      <c r="C52" s="673"/>
      <c r="D52" s="674"/>
      <c r="E52" s="674"/>
      <c r="F52" s="675"/>
      <c r="G52" s="462">
        <v>100</v>
      </c>
      <c r="H52" s="776"/>
      <c r="I52" s="777"/>
      <c r="J52" s="327" t="s">
        <v>19</v>
      </c>
      <c r="K52" s="863">
        <v>3.6</v>
      </c>
      <c r="L52" s="864"/>
      <c r="M52" s="345" t="s">
        <v>102</v>
      </c>
      <c r="N52" s="766" t="str">
        <f t="shared" si="6"/>
        <v/>
      </c>
      <c r="O52" s="767"/>
      <c r="P52" s="768"/>
      <c r="Q52" s="845">
        <v>0</v>
      </c>
      <c r="R52" s="846"/>
      <c r="S52" s="522" t="s">
        <v>504</v>
      </c>
      <c r="T52" s="712" t="str">
        <f t="shared" si="7"/>
        <v/>
      </c>
      <c r="U52" s="713"/>
      <c r="V52" s="714"/>
      <c r="W52" s="156"/>
      <c r="X52" s="416"/>
      <c r="Y52" s="416"/>
      <c r="Z52" s="416"/>
      <c r="AA52" s="416"/>
      <c r="AB52" s="416"/>
      <c r="AC52" s="416"/>
      <c r="AD52" s="416"/>
      <c r="AE52" s="416"/>
      <c r="AF52" s="416"/>
      <c r="AG52" s="416"/>
      <c r="AH52" s="416"/>
      <c r="AI52" s="416"/>
      <c r="AJ52" s="416"/>
      <c r="AK52" s="416"/>
      <c r="AN52" s="493"/>
      <c r="AO52" s="436">
        <f>H52*8.64*1.2</f>
        <v>0</v>
      </c>
      <c r="AP52" s="436">
        <f>H52*8.64*1.2</f>
        <v>0</v>
      </c>
      <c r="AQ52" s="468"/>
      <c r="AR52" s="468"/>
      <c r="AS52" s="468"/>
      <c r="AT52" s="468"/>
      <c r="AU52" s="468"/>
      <c r="AV52" s="468"/>
      <c r="AW52" s="468"/>
      <c r="AX52" s="468"/>
      <c r="AY52" s="468"/>
      <c r="AZ52" s="468"/>
      <c r="BA52" s="468"/>
      <c r="BB52" s="468"/>
      <c r="BC52" s="468"/>
      <c r="BD52" s="468"/>
    </row>
    <row r="53" spans="1:56" ht="13" customHeight="1" thickTop="1">
      <c r="A53" s="156"/>
      <c r="B53" s="867" t="s">
        <v>18</v>
      </c>
      <c r="C53" s="867"/>
      <c r="D53" s="867"/>
      <c r="E53" s="867"/>
      <c r="F53" s="867"/>
      <c r="G53" s="867"/>
      <c r="H53" s="867"/>
      <c r="I53" s="867"/>
      <c r="J53" s="867"/>
      <c r="K53" s="867"/>
      <c r="L53" s="867"/>
      <c r="M53" s="867"/>
      <c r="N53" s="1179" t="str">
        <f>IF(SUM(N43:N52)=0,"",SUM(N43:N52))</f>
        <v/>
      </c>
      <c r="O53" s="1180"/>
      <c r="P53" s="1181"/>
      <c r="Q53" s="730"/>
      <c r="R53" s="731"/>
      <c r="S53" s="732"/>
      <c r="T53" s="855" t="str">
        <f>IF(SUM(T43:T52)=0,"",SUM(T43:T52))</f>
        <v/>
      </c>
      <c r="U53" s="856"/>
      <c r="V53" s="857"/>
      <c r="W53" s="156"/>
      <c r="X53" s="156"/>
      <c r="Y53" s="156"/>
      <c r="Z53" s="156"/>
      <c r="AA53" s="156"/>
      <c r="AB53" s="156"/>
      <c r="AC53" s="156"/>
      <c r="AD53" s="156"/>
      <c r="AE53" s="156"/>
      <c r="AF53" s="156"/>
      <c r="AG53" s="156"/>
      <c r="AH53" s="156"/>
      <c r="AI53" s="156"/>
      <c r="AJ53" s="156"/>
      <c r="AK53" s="156"/>
      <c r="AO53" s="489">
        <f>SUM(AO43:AO52)</f>
        <v>0</v>
      </c>
      <c r="AP53" s="490">
        <f>SUM(AP43:AP52)</f>
        <v>0</v>
      </c>
      <c r="AQ53" s="468"/>
      <c r="AR53" s="468"/>
      <c r="AS53" s="468"/>
      <c r="AT53" s="468"/>
      <c r="AU53" s="468"/>
      <c r="AV53" s="468"/>
      <c r="AW53" s="468"/>
      <c r="AX53" s="468"/>
      <c r="AY53" s="468"/>
      <c r="AZ53" s="468"/>
      <c r="BA53" s="468"/>
      <c r="BB53" s="468"/>
      <c r="BC53" s="468"/>
      <c r="BD53" s="468"/>
    </row>
    <row r="54" spans="1:56" ht="13" customHeight="1">
      <c r="A54" s="156"/>
      <c r="B54" s="695" t="s">
        <v>460</v>
      </c>
      <c r="C54" s="698" t="s">
        <v>317</v>
      </c>
      <c r="D54" s="1008"/>
      <c r="E54" s="875"/>
      <c r="F54" s="875"/>
      <c r="G54" s="876"/>
      <c r="H54" s="759"/>
      <c r="I54" s="760"/>
      <c r="J54" s="342" t="s">
        <v>62</v>
      </c>
      <c r="K54" s="865">
        <v>1.17</v>
      </c>
      <c r="L54" s="866"/>
      <c r="M54" s="343" t="s">
        <v>103</v>
      </c>
      <c r="N54" s="1197" t="str">
        <f>IF(H54="","",H54*K54)</f>
        <v/>
      </c>
      <c r="O54" s="1198"/>
      <c r="P54" s="1199"/>
      <c r="Q54" s="858">
        <v>6.54E-2</v>
      </c>
      <c r="R54" s="859"/>
      <c r="S54" s="521" t="s">
        <v>505</v>
      </c>
      <c r="T54" s="849" t="str">
        <f t="shared" si="7"/>
        <v/>
      </c>
      <c r="U54" s="850"/>
      <c r="V54" s="851"/>
      <c r="W54" s="156"/>
      <c r="X54" s="416"/>
      <c r="Y54" s="288"/>
      <c r="Z54" s="288"/>
      <c r="AA54" s="288"/>
      <c r="AB54" s="288"/>
      <c r="AC54" s="288"/>
      <c r="AD54" s="288"/>
      <c r="AE54" s="288"/>
      <c r="AF54" s="288"/>
      <c r="AG54" s="288"/>
      <c r="AH54" s="288"/>
      <c r="AI54" s="288"/>
      <c r="AJ54" s="288"/>
      <c r="AK54" s="288"/>
      <c r="AN54" s="495"/>
      <c r="AO54" s="408"/>
      <c r="AQ54" s="468"/>
      <c r="AR54" s="468"/>
      <c r="AS54" s="468"/>
      <c r="AT54" s="468"/>
      <c r="AU54" s="468"/>
      <c r="AV54" s="468"/>
      <c r="AW54" s="468"/>
      <c r="AX54" s="468"/>
      <c r="AY54" s="468"/>
      <c r="AZ54" s="468"/>
      <c r="BA54" s="468"/>
      <c r="BB54" s="468"/>
      <c r="BC54" s="468"/>
      <c r="BD54" s="468"/>
    </row>
    <row r="55" spans="1:56" ht="13" customHeight="1">
      <c r="A55" s="156"/>
      <c r="B55" s="696"/>
      <c r="C55" s="1009" t="s">
        <v>458</v>
      </c>
      <c r="D55" s="1010"/>
      <c r="E55" s="875"/>
      <c r="F55" s="875"/>
      <c r="G55" s="876"/>
      <c r="H55" s="764"/>
      <c r="I55" s="765"/>
      <c r="J55" s="327" t="s">
        <v>62</v>
      </c>
      <c r="K55" s="865">
        <v>1.19</v>
      </c>
      <c r="L55" s="866"/>
      <c r="M55" s="344" t="s">
        <v>103</v>
      </c>
      <c r="N55" s="1194" t="str">
        <f>IF(H55="","",H55*K55)</f>
        <v/>
      </c>
      <c r="O55" s="1195"/>
      <c r="P55" s="1196"/>
      <c r="Q55" s="847">
        <v>5.3199999999999997E-2</v>
      </c>
      <c r="R55" s="848"/>
      <c r="S55" s="344" t="s">
        <v>505</v>
      </c>
      <c r="T55" s="712" t="str">
        <f t="shared" si="7"/>
        <v/>
      </c>
      <c r="U55" s="713"/>
      <c r="V55" s="714"/>
      <c r="W55" s="156"/>
      <c r="X55" s="416"/>
      <c r="Y55" s="416"/>
      <c r="Z55" s="416"/>
      <c r="AA55" s="416"/>
      <c r="AB55" s="416"/>
      <c r="AC55" s="416"/>
      <c r="AD55" s="416"/>
      <c r="AE55" s="416"/>
      <c r="AF55" s="416"/>
      <c r="AG55" s="416"/>
      <c r="AH55" s="416"/>
      <c r="AI55" s="416"/>
      <c r="AJ55" s="416"/>
      <c r="AK55" s="416"/>
      <c r="AN55" s="493"/>
      <c r="AO55" s="408"/>
    </row>
    <row r="56" spans="1:56" ht="13" customHeight="1">
      <c r="A56" s="156"/>
      <c r="B56" s="696"/>
      <c r="C56" s="684" t="s">
        <v>104</v>
      </c>
      <c r="D56" s="884"/>
      <c r="E56" s="877"/>
      <c r="F56" s="875"/>
      <c r="G56" s="876"/>
      <c r="H56" s="764"/>
      <c r="I56" s="765"/>
      <c r="J56" s="327" t="s">
        <v>62</v>
      </c>
      <c r="K56" s="865">
        <v>1.19</v>
      </c>
      <c r="L56" s="866"/>
      <c r="M56" s="344" t="s">
        <v>103</v>
      </c>
      <c r="N56" s="1194" t="str">
        <f>IF(H56="","",H56*K56)</f>
        <v/>
      </c>
      <c r="O56" s="1195"/>
      <c r="P56" s="1196"/>
      <c r="Q56" s="847">
        <v>5.3199999999999997E-2</v>
      </c>
      <c r="R56" s="848"/>
      <c r="S56" s="344" t="s">
        <v>505</v>
      </c>
      <c r="T56" s="712" t="str">
        <f t="shared" si="7"/>
        <v/>
      </c>
      <c r="U56" s="713"/>
      <c r="V56" s="714"/>
      <c r="W56" s="156"/>
      <c r="X56" s="416"/>
      <c r="Y56" s="416"/>
      <c r="Z56" s="416"/>
      <c r="AA56" s="416"/>
      <c r="AB56" s="416"/>
      <c r="AC56" s="416"/>
      <c r="AD56" s="416"/>
      <c r="AE56" s="416"/>
      <c r="AF56" s="416"/>
      <c r="AG56" s="416"/>
      <c r="AH56" s="416"/>
      <c r="AI56" s="416"/>
      <c r="AJ56" s="416"/>
      <c r="AK56" s="416"/>
      <c r="AN56" s="493"/>
      <c r="AO56" s="408"/>
    </row>
    <row r="57" spans="1:56" ht="13" customHeight="1">
      <c r="A57" s="156"/>
      <c r="B57" s="696"/>
      <c r="C57" s="684" t="s">
        <v>17</v>
      </c>
      <c r="D57" s="884"/>
      <c r="E57" s="877"/>
      <c r="F57" s="875"/>
      <c r="G57" s="876"/>
      <c r="H57" s="764"/>
      <c r="I57" s="765"/>
      <c r="J57" s="346" t="s">
        <v>62</v>
      </c>
      <c r="K57" s="865">
        <v>1.19</v>
      </c>
      <c r="L57" s="866"/>
      <c r="M57" s="347" t="s">
        <v>103</v>
      </c>
      <c r="N57" s="1209" t="str">
        <f>IF(H57="","",H57*K57)</f>
        <v/>
      </c>
      <c r="O57" s="1210"/>
      <c r="P57" s="1211"/>
      <c r="Q57" s="847">
        <v>5.3199999999999997E-2</v>
      </c>
      <c r="R57" s="848"/>
      <c r="S57" s="344" t="s">
        <v>505</v>
      </c>
      <c r="T57" s="878" t="str">
        <f t="shared" si="7"/>
        <v/>
      </c>
      <c r="U57" s="879"/>
      <c r="V57" s="880"/>
      <c r="W57" s="156"/>
      <c r="X57" s="416"/>
      <c r="Y57" s="416"/>
      <c r="Z57" s="416"/>
      <c r="AA57" s="416"/>
      <c r="AB57" s="416"/>
      <c r="AC57" s="416"/>
      <c r="AD57" s="416"/>
      <c r="AE57" s="416"/>
      <c r="AF57" s="416"/>
      <c r="AG57" s="416"/>
      <c r="AH57" s="416"/>
      <c r="AI57" s="416"/>
      <c r="AJ57" s="416"/>
      <c r="AK57" s="416"/>
      <c r="AN57" s="493"/>
      <c r="AO57" s="408"/>
    </row>
    <row r="58" spans="1:56" ht="13" customHeight="1">
      <c r="A58" s="156"/>
      <c r="B58" s="697"/>
      <c r="C58" s="772" t="s">
        <v>105</v>
      </c>
      <c r="D58" s="773"/>
      <c r="E58" s="885"/>
      <c r="F58" s="885"/>
      <c r="G58" s="886"/>
      <c r="H58" s="776"/>
      <c r="I58" s="777"/>
      <c r="J58" s="348" t="s">
        <v>62</v>
      </c>
      <c r="K58" s="868"/>
      <c r="L58" s="869"/>
      <c r="M58" s="349" t="s">
        <v>103</v>
      </c>
      <c r="N58" s="1200" t="str">
        <f>IF(H58="","",H58*K58)</f>
        <v/>
      </c>
      <c r="O58" s="1201"/>
      <c r="P58" s="1202"/>
      <c r="Q58" s="873"/>
      <c r="R58" s="874"/>
      <c r="S58" s="522" t="s">
        <v>505</v>
      </c>
      <c r="T58" s="881" t="str">
        <f t="shared" si="7"/>
        <v/>
      </c>
      <c r="U58" s="882"/>
      <c r="V58" s="883"/>
      <c r="W58" s="156"/>
      <c r="X58" s="416"/>
      <c r="Y58" s="416"/>
      <c r="Z58" s="416"/>
      <c r="AA58" s="416"/>
      <c r="AB58" s="416"/>
      <c r="AC58" s="416"/>
      <c r="AD58" s="416"/>
      <c r="AE58" s="416"/>
      <c r="AF58" s="416"/>
      <c r="AG58" s="416"/>
      <c r="AH58" s="416"/>
      <c r="AI58" s="416"/>
      <c r="AJ58" s="416"/>
      <c r="AK58" s="416"/>
      <c r="AN58" s="493"/>
      <c r="AO58" s="408"/>
    </row>
    <row r="59" spans="1:56" ht="13" customHeight="1">
      <c r="A59" s="156"/>
      <c r="B59" s="1445" t="s">
        <v>18</v>
      </c>
      <c r="C59" s="1445"/>
      <c r="D59" s="1445"/>
      <c r="E59" s="1445"/>
      <c r="F59" s="1445"/>
      <c r="G59" s="1445"/>
      <c r="H59" s="1445"/>
      <c r="I59" s="1445"/>
      <c r="J59" s="1445"/>
      <c r="K59" s="1445"/>
      <c r="L59" s="1445"/>
      <c r="M59" s="1445"/>
      <c r="N59" s="1193" t="str">
        <f>IF(SUM(N54:P58)=0,"",SUM(N54:N58))</f>
        <v/>
      </c>
      <c r="O59" s="890"/>
      <c r="P59" s="891"/>
      <c r="Q59" s="922"/>
      <c r="R59" s="923"/>
      <c r="S59" s="924"/>
      <c r="T59" s="855" t="str">
        <f>IF(SUM(T54:T58)=0,"",SUM(T54:T58))</f>
        <v/>
      </c>
      <c r="U59" s="856"/>
      <c r="V59" s="857"/>
      <c r="W59" s="156"/>
      <c r="X59" s="156"/>
      <c r="Y59" s="156"/>
      <c r="Z59" s="156"/>
      <c r="AA59" s="156"/>
      <c r="AB59" s="156"/>
      <c r="AC59" s="156"/>
      <c r="AD59" s="156"/>
      <c r="AE59" s="156"/>
      <c r="AF59" s="156"/>
      <c r="AG59" s="156"/>
      <c r="AH59" s="156"/>
      <c r="AI59" s="156"/>
      <c r="AJ59" s="156"/>
      <c r="AK59" s="156"/>
      <c r="AO59" s="408"/>
    </row>
    <row r="60" spans="1:56" ht="9" customHeight="1">
      <c r="A60" s="156"/>
      <c r="B60" s="383"/>
      <c r="C60" s="384"/>
      <c r="D60" s="384"/>
      <c r="E60" s="384"/>
      <c r="F60" s="384"/>
      <c r="G60" s="384"/>
      <c r="H60" s="384"/>
      <c r="I60" s="384"/>
      <c r="J60" s="384"/>
      <c r="K60" s="384"/>
      <c r="L60" s="384"/>
      <c r="M60" s="384"/>
      <c r="N60" s="385"/>
      <c r="O60" s="385"/>
      <c r="P60" s="385"/>
      <c r="Q60" s="124"/>
      <c r="R60" s="124"/>
      <c r="S60" s="124"/>
      <c r="T60" s="126"/>
      <c r="U60" s="126"/>
      <c r="V60" s="127"/>
      <c r="W60" s="156"/>
      <c r="X60" s="156"/>
      <c r="Y60" s="156"/>
      <c r="Z60" s="156"/>
      <c r="AA60" s="156"/>
      <c r="AB60" s="156"/>
      <c r="AC60" s="156"/>
      <c r="AD60" s="156"/>
      <c r="AE60" s="156"/>
      <c r="AF60" s="156"/>
      <c r="AG60" s="156"/>
      <c r="AH60" s="156"/>
      <c r="AI60" s="156"/>
      <c r="AJ60" s="156"/>
      <c r="AK60" s="156"/>
      <c r="AO60" s="408"/>
    </row>
    <row r="61" spans="1:56" ht="13" customHeight="1">
      <c r="A61" s="156"/>
      <c r="B61" s="887" t="s">
        <v>20</v>
      </c>
      <c r="C61" s="888"/>
      <c r="D61" s="888"/>
      <c r="E61" s="888"/>
      <c r="F61" s="888"/>
      <c r="G61" s="888"/>
      <c r="H61" s="888"/>
      <c r="I61" s="888"/>
      <c r="J61" s="888"/>
      <c r="K61" s="888"/>
      <c r="L61" s="888"/>
      <c r="M61" s="889"/>
      <c r="N61" s="50" t="s">
        <v>106</v>
      </c>
      <c r="O61" s="890" t="str">
        <f>IF(AND(N29="",N38="",N53="",N59=""),"",SUM(N29,N38,N53,N59))</f>
        <v/>
      </c>
      <c r="P61" s="891"/>
      <c r="Q61" s="892"/>
      <c r="R61" s="893"/>
      <c r="S61" s="894"/>
      <c r="T61" s="51" t="s">
        <v>107</v>
      </c>
      <c r="U61" s="890" t="str">
        <f>IF(AND(T29="",T38="",T53="",T59=""),"",SUM(T29,T38,T53,T59))</f>
        <v/>
      </c>
      <c r="V61" s="891"/>
      <c r="W61" s="156"/>
      <c r="X61" s="156"/>
      <c r="Y61" s="156"/>
      <c r="Z61" s="156"/>
      <c r="AA61" s="156"/>
      <c r="AB61" s="156"/>
      <c r="AC61" s="156"/>
      <c r="AD61" s="156"/>
      <c r="AE61" s="156"/>
      <c r="AF61" s="156"/>
      <c r="AG61" s="156"/>
      <c r="AH61" s="156"/>
      <c r="AI61" s="156"/>
      <c r="AJ61" s="156"/>
      <c r="AK61" s="156"/>
      <c r="AO61" s="408"/>
    </row>
    <row r="62" spans="1:56" ht="9" customHeight="1">
      <c r="A62" s="156"/>
      <c r="B62" s="52"/>
      <c r="C62" s="52"/>
      <c r="D62" s="52"/>
      <c r="E62" s="52"/>
      <c r="F62" s="52"/>
      <c r="G62" s="52"/>
      <c r="H62" s="52"/>
      <c r="I62" s="52"/>
      <c r="J62" s="52"/>
      <c r="K62" s="52"/>
      <c r="L62" s="52"/>
      <c r="M62" s="52"/>
      <c r="N62" s="52"/>
      <c r="O62" s="52"/>
      <c r="P62" s="53"/>
      <c r="Q62" s="54"/>
      <c r="R62" s="54"/>
      <c r="S62" s="54"/>
      <c r="T62" s="54"/>
      <c r="U62" s="54"/>
      <c r="V62" s="53"/>
      <c r="W62" s="156"/>
      <c r="X62" s="156"/>
      <c r="Y62" s="156"/>
      <c r="Z62" s="156"/>
      <c r="AA62" s="156"/>
      <c r="AB62" s="156"/>
      <c r="AC62" s="156"/>
      <c r="AD62" s="156"/>
      <c r="AE62" s="156"/>
      <c r="AF62" s="156"/>
      <c r="AG62" s="156"/>
      <c r="AH62" s="156"/>
      <c r="AI62" s="156"/>
      <c r="AJ62" s="156"/>
      <c r="AK62" s="156"/>
      <c r="AO62" s="408"/>
    </row>
    <row r="63" spans="1:56" ht="13" customHeight="1">
      <c r="A63" s="156"/>
      <c r="B63" s="1212" t="s">
        <v>318</v>
      </c>
      <c r="C63" s="1213"/>
      <c r="D63" s="1213"/>
      <c r="E63" s="1213"/>
      <c r="F63" s="1213"/>
      <c r="G63" s="1214"/>
      <c r="H63" s="1215"/>
      <c r="I63" s="1216"/>
      <c r="J63" s="48" t="s">
        <v>62</v>
      </c>
      <c r="K63" s="900"/>
      <c r="L63" s="901"/>
      <c r="M63" s="26" t="s">
        <v>63</v>
      </c>
      <c r="N63" s="902" t="str">
        <f>IF(H63="","",H63*K63)</f>
        <v/>
      </c>
      <c r="O63" s="903"/>
      <c r="P63" s="904"/>
      <c r="Q63" s="905"/>
      <c r="R63" s="1444"/>
      <c r="S63" s="523" t="s">
        <v>508</v>
      </c>
      <c r="T63" s="907" t="str">
        <f>IF(H63="","",H63*Q63)</f>
        <v/>
      </c>
      <c r="U63" s="908"/>
      <c r="V63" s="909"/>
      <c r="W63" s="156"/>
      <c r="X63" s="156"/>
      <c r="Y63" s="156"/>
      <c r="Z63" s="156"/>
      <c r="AA63" s="156"/>
      <c r="AB63" s="156"/>
      <c r="AC63" s="156"/>
      <c r="AD63" s="156"/>
      <c r="AE63" s="156"/>
      <c r="AF63" s="156"/>
      <c r="AG63" s="156"/>
      <c r="AH63" s="156"/>
      <c r="AI63" s="156"/>
      <c r="AJ63" s="156"/>
      <c r="AK63" s="156"/>
      <c r="AO63" s="408"/>
    </row>
    <row r="64" spans="1:56" ht="13" customHeight="1">
      <c r="A64" s="156"/>
      <c r="B64" s="1217" t="s">
        <v>319</v>
      </c>
      <c r="C64" s="1218"/>
      <c r="D64" s="1218"/>
      <c r="E64" s="1218"/>
      <c r="F64" s="1218"/>
      <c r="G64" s="1219"/>
      <c r="H64" s="1220"/>
      <c r="I64" s="1221"/>
      <c r="J64" s="46" t="s">
        <v>19</v>
      </c>
      <c r="K64" s="915"/>
      <c r="L64" s="916"/>
      <c r="M64" s="49" t="s">
        <v>102</v>
      </c>
      <c r="N64" s="881" t="str">
        <f>IF(H64="","",H64*K64)</f>
        <v/>
      </c>
      <c r="O64" s="882"/>
      <c r="P64" s="883"/>
      <c r="Q64" s="917"/>
      <c r="R64" s="918"/>
      <c r="S64" s="524" t="s">
        <v>509</v>
      </c>
      <c r="T64" s="919" t="str">
        <f>IF(H64="","",H64*Q64)</f>
        <v/>
      </c>
      <c r="U64" s="920"/>
      <c r="V64" s="921"/>
      <c r="W64" s="156"/>
      <c r="X64" s="156"/>
      <c r="Y64" s="156"/>
      <c r="Z64" s="156"/>
      <c r="AA64" s="156"/>
      <c r="AB64" s="156"/>
      <c r="AC64" s="156"/>
      <c r="AD64" s="156"/>
      <c r="AE64" s="156"/>
      <c r="AF64" s="156"/>
      <c r="AG64" s="156"/>
      <c r="AH64" s="156"/>
      <c r="AI64" s="156"/>
      <c r="AJ64" s="156"/>
      <c r="AK64" s="156"/>
      <c r="AO64" s="408"/>
    </row>
    <row r="65" spans="1:41" ht="13" customHeight="1">
      <c r="A65" s="156"/>
      <c r="B65" s="887" t="s">
        <v>20</v>
      </c>
      <c r="C65" s="888"/>
      <c r="D65" s="888"/>
      <c r="E65" s="888"/>
      <c r="F65" s="888"/>
      <c r="G65" s="888"/>
      <c r="H65" s="888"/>
      <c r="I65" s="888"/>
      <c r="J65" s="888"/>
      <c r="K65" s="888"/>
      <c r="L65" s="888"/>
      <c r="M65" s="889"/>
      <c r="N65" s="50" t="s">
        <v>238</v>
      </c>
      <c r="O65" s="890" t="str">
        <f>IF(SUM(N63:N64)=0,"",SUM(N63,N64))</f>
        <v/>
      </c>
      <c r="P65" s="891"/>
      <c r="Q65" s="922"/>
      <c r="R65" s="923"/>
      <c r="S65" s="924"/>
      <c r="T65" s="55" t="s">
        <v>239</v>
      </c>
      <c r="U65" s="890" t="str">
        <f>IF(SUM(T63:T64)=0,"",SUM(T63,T64))</f>
        <v/>
      </c>
      <c r="V65" s="891"/>
      <c r="W65" s="156"/>
      <c r="X65" s="156"/>
      <c r="Y65" s="156"/>
      <c r="Z65" s="156"/>
      <c r="AA65" s="156"/>
      <c r="AB65" s="156"/>
      <c r="AC65" s="156"/>
      <c r="AD65" s="156"/>
      <c r="AE65" s="156"/>
      <c r="AF65" s="156"/>
      <c r="AG65" s="156"/>
      <c r="AH65" s="156"/>
      <c r="AI65" s="156"/>
      <c r="AJ65" s="156"/>
      <c r="AK65" s="156"/>
      <c r="AO65" s="408"/>
    </row>
    <row r="66" spans="1:41" ht="9" customHeight="1">
      <c r="A66" s="156"/>
      <c r="B66" s="52"/>
      <c r="C66" s="52"/>
      <c r="D66" s="52"/>
      <c r="E66" s="52"/>
      <c r="F66" s="52"/>
      <c r="G66" s="52"/>
      <c r="H66" s="52"/>
      <c r="I66" s="52"/>
      <c r="J66" s="52"/>
      <c r="K66" s="52"/>
      <c r="L66" s="52"/>
      <c r="M66" s="52"/>
      <c r="N66" s="52"/>
      <c r="O66" s="52"/>
      <c r="P66" s="56"/>
      <c r="Q66" s="53"/>
      <c r="R66" s="53"/>
      <c r="S66" s="53"/>
      <c r="T66" s="53"/>
      <c r="U66" s="53"/>
      <c r="V66" s="57"/>
      <c r="W66" s="156"/>
      <c r="X66" s="156"/>
      <c r="Y66" s="156"/>
      <c r="Z66" s="156"/>
      <c r="AA66" s="156"/>
      <c r="AB66" s="156"/>
      <c r="AC66" s="156"/>
      <c r="AD66" s="156"/>
      <c r="AE66" s="156"/>
      <c r="AF66" s="156"/>
      <c r="AG66" s="156"/>
      <c r="AH66" s="156"/>
      <c r="AI66" s="156"/>
      <c r="AJ66" s="156"/>
      <c r="AK66" s="156"/>
      <c r="AO66" s="408"/>
    </row>
    <row r="67" spans="1:41" ht="16.5">
      <c r="A67" s="156"/>
      <c r="B67" s="887" t="s">
        <v>243</v>
      </c>
      <c r="C67" s="888"/>
      <c r="D67" s="888"/>
      <c r="E67" s="888"/>
      <c r="F67" s="888"/>
      <c r="G67" s="888"/>
      <c r="H67" s="888"/>
      <c r="I67" s="888"/>
      <c r="J67" s="888"/>
      <c r="K67" s="888"/>
      <c r="L67" s="888"/>
      <c r="M67" s="889"/>
      <c r="N67" s="925" t="str">
        <f>IF(O61="","",IF(O65="",O61*0.0258,(O61-O65)*0.0258))</f>
        <v/>
      </c>
      <c r="O67" s="926"/>
      <c r="P67" s="926"/>
      <c r="Q67" s="926"/>
      <c r="R67" s="926"/>
      <c r="S67" s="926"/>
      <c r="T67" s="926"/>
      <c r="U67" s="927" t="s">
        <v>64</v>
      </c>
      <c r="V67" s="928"/>
      <c r="W67" s="156"/>
      <c r="X67" s="156"/>
      <c r="Y67" s="156"/>
      <c r="Z67" s="156"/>
      <c r="AA67" s="156"/>
      <c r="AB67" s="156"/>
      <c r="AC67" s="156"/>
      <c r="AD67" s="156"/>
      <c r="AE67" s="156"/>
      <c r="AF67" s="156"/>
      <c r="AG67" s="156"/>
      <c r="AH67" s="156"/>
      <c r="AI67" s="156"/>
      <c r="AJ67" s="156"/>
      <c r="AK67" s="156"/>
      <c r="AO67" s="408"/>
    </row>
    <row r="68" spans="1:41" ht="16.5">
      <c r="A68" s="156"/>
      <c r="B68" s="887" t="s">
        <v>273</v>
      </c>
      <c r="C68" s="888"/>
      <c r="D68" s="888"/>
      <c r="E68" s="888"/>
      <c r="F68" s="888"/>
      <c r="G68" s="888"/>
      <c r="H68" s="888"/>
      <c r="I68" s="888"/>
      <c r="J68" s="888"/>
      <c r="K68" s="888"/>
      <c r="L68" s="888"/>
      <c r="M68" s="889"/>
      <c r="N68" s="929" t="str">
        <f>IF(U61="","",IF(U65="",U61,U61-U65))</f>
        <v/>
      </c>
      <c r="O68" s="930"/>
      <c r="P68" s="930"/>
      <c r="Q68" s="930"/>
      <c r="R68" s="930"/>
      <c r="S68" s="930"/>
      <c r="T68" s="930"/>
      <c r="U68" s="888" t="s">
        <v>513</v>
      </c>
      <c r="V68" s="889"/>
      <c r="W68" s="156"/>
      <c r="X68" s="156"/>
      <c r="Y68" s="156"/>
      <c r="Z68" s="156"/>
      <c r="AA68" s="156"/>
      <c r="AB68" s="156"/>
      <c r="AC68" s="156"/>
      <c r="AD68" s="156"/>
      <c r="AE68" s="156"/>
      <c r="AF68" s="156"/>
      <c r="AG68" s="156"/>
      <c r="AH68" s="156"/>
      <c r="AI68" s="156"/>
      <c r="AJ68" s="156"/>
      <c r="AK68" s="156"/>
      <c r="AO68" s="408"/>
    </row>
    <row r="69" spans="1:41" ht="7" customHeight="1">
      <c r="A69" s="156"/>
      <c r="B69" s="47"/>
      <c r="C69" s="47"/>
      <c r="D69" s="47"/>
      <c r="E69" s="47"/>
      <c r="F69" s="47"/>
      <c r="G69" s="47"/>
      <c r="H69" s="47"/>
      <c r="I69" s="47"/>
      <c r="J69" s="47"/>
      <c r="K69" s="47"/>
      <c r="L69" s="47"/>
      <c r="M69" s="47"/>
      <c r="N69" s="74"/>
      <c r="O69" s="74"/>
      <c r="P69" s="74"/>
      <c r="Q69" s="74"/>
      <c r="R69" s="74"/>
      <c r="S69" s="74"/>
      <c r="T69" s="74"/>
      <c r="U69" s="74"/>
      <c r="V69" s="47"/>
      <c r="W69" s="156"/>
      <c r="X69" s="156"/>
      <c r="Y69" s="156"/>
      <c r="Z69" s="156"/>
      <c r="AA69" s="156"/>
      <c r="AB69" s="156"/>
      <c r="AC69" s="156"/>
      <c r="AD69" s="156"/>
      <c r="AE69" s="156"/>
      <c r="AF69" s="156"/>
      <c r="AG69" s="156"/>
      <c r="AH69" s="156"/>
      <c r="AI69" s="156"/>
      <c r="AJ69" s="156"/>
      <c r="AK69" s="156"/>
      <c r="AO69" s="408"/>
    </row>
    <row r="70" spans="1:41" ht="27" customHeight="1">
      <c r="A70" s="156"/>
      <c r="B70" s="931" t="s">
        <v>320</v>
      </c>
      <c r="C70" s="931"/>
      <c r="D70" s="931"/>
      <c r="E70" s="931"/>
      <c r="F70" s="931"/>
      <c r="G70" s="931"/>
      <c r="H70" s="931"/>
      <c r="I70" s="931"/>
      <c r="J70" s="931"/>
      <c r="K70" s="931"/>
      <c r="L70" s="931"/>
      <c r="M70" s="931"/>
      <c r="N70" s="931"/>
      <c r="O70" s="931"/>
      <c r="P70" s="931"/>
      <c r="Q70" s="931"/>
      <c r="R70" s="931"/>
      <c r="S70" s="931"/>
      <c r="T70" s="931"/>
      <c r="U70" s="931"/>
      <c r="V70" s="931"/>
      <c r="W70" s="156"/>
      <c r="X70" s="156"/>
      <c r="Y70" s="156"/>
      <c r="Z70" s="156"/>
      <c r="AA70" s="156"/>
      <c r="AB70" s="156"/>
      <c r="AC70" s="156"/>
      <c r="AD70" s="156"/>
      <c r="AE70" s="156"/>
      <c r="AF70" s="156"/>
      <c r="AG70" s="156"/>
      <c r="AH70" s="156"/>
      <c r="AI70" s="156"/>
      <c r="AJ70" s="156"/>
      <c r="AK70" s="156"/>
      <c r="AO70" s="408"/>
    </row>
    <row r="71" spans="1:41">
      <c r="A71" s="156"/>
      <c r="B71" s="140"/>
      <c r="C71" s="140"/>
      <c r="D71" s="140"/>
      <c r="E71" s="140"/>
      <c r="F71" s="140"/>
      <c r="G71" s="140"/>
      <c r="H71" s="140"/>
      <c r="I71" s="140"/>
      <c r="J71" s="157"/>
      <c r="K71" s="140"/>
      <c r="L71" s="140"/>
      <c r="M71" s="158"/>
      <c r="N71" s="158"/>
      <c r="O71" s="158"/>
      <c r="P71" s="158"/>
      <c r="Q71" s="159"/>
      <c r="R71" s="159"/>
      <c r="S71" s="159"/>
      <c r="T71" s="159"/>
      <c r="U71" s="159"/>
      <c r="V71" s="140"/>
      <c r="W71" s="156"/>
      <c r="X71" s="156"/>
      <c r="Y71" s="156"/>
      <c r="Z71" s="156"/>
      <c r="AA71" s="156"/>
      <c r="AB71" s="156"/>
      <c r="AC71" s="156"/>
      <c r="AD71" s="156"/>
      <c r="AE71" s="156"/>
      <c r="AF71" s="156"/>
      <c r="AG71" s="156"/>
      <c r="AH71" s="156"/>
      <c r="AI71" s="156"/>
      <c r="AJ71" s="156"/>
      <c r="AK71" s="156"/>
      <c r="AO71" s="408"/>
    </row>
    <row r="72" spans="1:41">
      <c r="A72" s="156"/>
      <c r="B72" s="138"/>
      <c r="C72" s="138"/>
      <c r="D72" s="138"/>
      <c r="E72" s="138"/>
      <c r="F72" s="138"/>
      <c r="G72" s="138"/>
      <c r="H72" s="138"/>
      <c r="I72" s="138"/>
      <c r="J72" s="138"/>
      <c r="K72" s="138"/>
      <c r="L72" s="138"/>
      <c r="M72" s="160"/>
      <c r="N72" s="160"/>
      <c r="O72" s="160"/>
      <c r="P72" s="160"/>
      <c r="Q72" s="160"/>
      <c r="R72" s="160"/>
      <c r="S72" s="160"/>
      <c r="T72" s="160"/>
      <c r="U72" s="160"/>
      <c r="V72" s="138"/>
      <c r="W72" s="156"/>
      <c r="X72" s="156"/>
      <c r="Y72" s="156"/>
      <c r="Z72" s="156"/>
      <c r="AA72" s="156"/>
      <c r="AB72" s="156"/>
      <c r="AC72" s="156"/>
      <c r="AD72" s="156"/>
      <c r="AE72" s="156"/>
      <c r="AF72" s="156"/>
      <c r="AG72" s="156"/>
      <c r="AH72" s="156"/>
      <c r="AI72" s="156"/>
      <c r="AJ72" s="156"/>
      <c r="AK72" s="156"/>
      <c r="AO72" s="408"/>
    </row>
    <row r="73" spans="1:41" ht="20.149999999999999" customHeight="1">
      <c r="A73" s="156"/>
      <c r="B73" s="29"/>
      <c r="C73" s="29"/>
      <c r="D73" s="29"/>
      <c r="E73" s="29"/>
      <c r="F73" s="29"/>
      <c r="G73" s="29"/>
      <c r="H73" s="29"/>
      <c r="I73" s="29"/>
      <c r="J73" s="29"/>
      <c r="K73" s="29"/>
      <c r="L73" s="29"/>
      <c r="M73" s="30"/>
      <c r="N73" s="30"/>
      <c r="O73" s="30"/>
      <c r="P73" s="30"/>
      <c r="Q73" s="30"/>
      <c r="R73" s="30"/>
      <c r="S73" s="30"/>
      <c r="T73" s="30"/>
      <c r="U73" s="30"/>
      <c r="V73" s="29"/>
      <c r="W73" s="156"/>
      <c r="X73" s="156"/>
      <c r="Y73" s="156"/>
      <c r="Z73" s="156"/>
      <c r="AA73" s="156"/>
      <c r="AB73" s="156"/>
      <c r="AC73" s="156"/>
      <c r="AD73" s="156"/>
      <c r="AE73" s="156"/>
      <c r="AF73" s="156"/>
      <c r="AG73" s="156"/>
      <c r="AH73" s="156"/>
      <c r="AI73" s="156"/>
      <c r="AJ73" s="156"/>
      <c r="AK73" s="156"/>
      <c r="AO73" s="408"/>
    </row>
    <row r="74" spans="1:41" ht="20.149999999999999" customHeight="1">
      <c r="A74" s="156"/>
      <c r="B74" s="128" t="s">
        <v>321</v>
      </c>
      <c r="C74" s="29"/>
      <c r="D74" s="29"/>
      <c r="E74" s="29"/>
      <c r="F74" s="29"/>
      <c r="G74" s="649" t="s">
        <v>322</v>
      </c>
      <c r="H74" s="650"/>
      <c r="I74" s="656"/>
      <c r="J74" s="1224"/>
      <c r="K74" s="1225"/>
      <c r="L74" s="1225"/>
      <c r="M74" s="1225"/>
      <c r="N74" s="386" t="s">
        <v>323</v>
      </c>
      <c r="O74" s="123"/>
      <c r="P74" s="30"/>
      <c r="Q74" s="30"/>
      <c r="R74" s="30"/>
      <c r="S74" s="30"/>
      <c r="T74" s="30"/>
      <c r="U74" s="30"/>
      <c r="V74" s="29"/>
      <c r="W74" s="1223" t="s">
        <v>324</v>
      </c>
      <c r="X74" s="657" t="s">
        <v>423</v>
      </c>
      <c r="Y74" s="657"/>
      <c r="Z74" s="657"/>
      <c r="AA74" s="657"/>
      <c r="AB74" s="657"/>
      <c r="AC74" s="657"/>
      <c r="AD74" s="657"/>
      <c r="AE74" s="657"/>
      <c r="AF74" s="657"/>
      <c r="AG74" s="657"/>
      <c r="AH74" s="657"/>
      <c r="AI74" s="657"/>
      <c r="AJ74" s="657"/>
      <c r="AK74" s="416"/>
      <c r="AL74" s="492"/>
      <c r="AM74" s="492"/>
      <c r="AN74" s="492"/>
      <c r="AO74" s="408"/>
    </row>
    <row r="75" spans="1:41" ht="20.149999999999999" customHeight="1">
      <c r="A75" s="156"/>
      <c r="B75" s="29"/>
      <c r="C75" s="29"/>
      <c r="D75" s="29"/>
      <c r="E75" s="29"/>
      <c r="F75" s="29"/>
      <c r="G75" s="29"/>
      <c r="H75" s="29"/>
      <c r="I75" s="29"/>
      <c r="J75" s="29"/>
      <c r="K75" s="29"/>
      <c r="L75" s="29"/>
      <c r="M75" s="30"/>
      <c r="N75" s="30"/>
      <c r="O75" s="30"/>
      <c r="P75" s="30"/>
      <c r="Q75" s="30"/>
      <c r="R75" s="30"/>
      <c r="S75" s="30"/>
      <c r="T75" s="30"/>
      <c r="U75" s="30"/>
      <c r="V75" s="29"/>
      <c r="W75" s="1223"/>
      <c r="X75" s="657"/>
      <c r="Y75" s="657"/>
      <c r="Z75" s="657"/>
      <c r="AA75" s="657"/>
      <c r="AB75" s="657"/>
      <c r="AC75" s="657"/>
      <c r="AD75" s="657"/>
      <c r="AE75" s="657"/>
      <c r="AF75" s="657"/>
      <c r="AG75" s="657"/>
      <c r="AH75" s="657"/>
      <c r="AI75" s="657"/>
      <c r="AJ75" s="657"/>
      <c r="AK75" s="416"/>
      <c r="AL75" s="492"/>
      <c r="AM75" s="492"/>
      <c r="AN75" s="492"/>
      <c r="AO75" s="408"/>
    </row>
    <row r="76" spans="1:41" ht="20.149999999999999" customHeight="1">
      <c r="A76" s="156"/>
      <c r="B76" s="29" t="s">
        <v>325</v>
      </c>
      <c r="C76" s="29"/>
      <c r="D76" s="29"/>
      <c r="E76" s="29"/>
      <c r="F76" s="29"/>
      <c r="G76" s="29"/>
      <c r="H76" s="29"/>
      <c r="I76" s="29"/>
      <c r="J76" s="29"/>
      <c r="K76" s="29"/>
      <c r="L76" s="29"/>
      <c r="M76" s="30"/>
      <c r="N76" s="30"/>
      <c r="O76" s="30"/>
      <c r="P76" s="30"/>
      <c r="Q76" s="30"/>
      <c r="R76" s="30"/>
      <c r="S76" s="30"/>
      <c r="T76" s="30"/>
      <c r="U76" s="30"/>
      <c r="V76" s="29"/>
      <c r="W76" s="156"/>
      <c r="X76" s="1222" t="str">
        <f>"（令和"&amp;基本入力!M82&amp;"年度末時点での延床面積を記入してください。）"</f>
        <v>（令和8年度末時点での延床面積を記入してください。）</v>
      </c>
      <c r="Y76" s="1222"/>
      <c r="Z76" s="1222"/>
      <c r="AA76" s="1222"/>
      <c r="AB76" s="1222"/>
      <c r="AC76" s="1222"/>
      <c r="AD76" s="1222"/>
      <c r="AE76" s="1222"/>
      <c r="AF76" s="1222"/>
      <c r="AG76" s="1222"/>
      <c r="AH76" s="1222"/>
      <c r="AI76" s="1222"/>
      <c r="AJ76" s="1222"/>
      <c r="AK76" s="416"/>
      <c r="AL76" s="492"/>
      <c r="AM76" s="492"/>
      <c r="AN76" s="492"/>
      <c r="AO76" s="408"/>
    </row>
    <row r="77" spans="1:41" ht="20.149999999999999" customHeight="1">
      <c r="A77" s="156"/>
      <c r="B77" s="128" t="s">
        <v>523</v>
      </c>
      <c r="C77" s="29"/>
      <c r="D77" s="29"/>
      <c r="E77" s="29"/>
      <c r="F77" s="29"/>
      <c r="G77" s="29"/>
      <c r="H77" s="129" t="s">
        <v>326</v>
      </c>
      <c r="I77" s="29"/>
      <c r="J77" s="29"/>
      <c r="K77" s="29"/>
      <c r="L77" s="128" t="s">
        <v>327</v>
      </c>
      <c r="M77" s="30"/>
      <c r="N77" s="30"/>
      <c r="O77" s="30"/>
      <c r="P77" s="30"/>
      <c r="Q77" s="30"/>
      <c r="R77" s="30"/>
      <c r="S77" s="30"/>
      <c r="T77" s="30"/>
      <c r="U77" s="29"/>
      <c r="V77" s="130"/>
      <c r="W77" s="156"/>
      <c r="X77" s="156"/>
      <c r="Y77" s="156"/>
      <c r="Z77" s="156"/>
      <c r="AA77" s="156"/>
      <c r="AB77" s="156"/>
      <c r="AC77" s="156"/>
      <c r="AD77" s="156"/>
      <c r="AE77" s="156"/>
      <c r="AF77" s="156"/>
      <c r="AG77" s="156"/>
      <c r="AH77" s="156"/>
      <c r="AI77" s="156"/>
      <c r="AJ77" s="156"/>
      <c r="AK77" s="156"/>
      <c r="AO77" s="408"/>
    </row>
    <row r="78" spans="1:41" ht="20.149999999999999" customHeight="1">
      <c r="A78" s="156"/>
      <c r="B78" s="649" t="s">
        <v>328</v>
      </c>
      <c r="C78" s="650"/>
      <c r="D78" s="656"/>
      <c r="E78" s="649" t="s">
        <v>329</v>
      </c>
      <c r="F78" s="656"/>
      <c r="G78" s="649" t="s">
        <v>330</v>
      </c>
      <c r="H78" s="656"/>
      <c r="I78" s="125"/>
      <c r="J78" s="125"/>
      <c r="K78" s="125"/>
      <c r="L78" s="649" t="s">
        <v>331</v>
      </c>
      <c r="M78" s="650"/>
      <c r="N78" s="656"/>
      <c r="O78" s="649" t="s">
        <v>332</v>
      </c>
      <c r="P78" s="656"/>
      <c r="Q78" s="387" t="s">
        <v>98</v>
      </c>
      <c r="R78" s="30"/>
      <c r="S78" s="30"/>
      <c r="T78" s="30"/>
      <c r="U78" s="29"/>
      <c r="V78" s="130"/>
      <c r="W78" s="470" t="s">
        <v>324</v>
      </c>
      <c r="X78" s="156" t="s">
        <v>333</v>
      </c>
      <c r="Y78" s="156"/>
      <c r="Z78" s="156"/>
      <c r="AA78" s="156"/>
      <c r="AB78" s="156"/>
      <c r="AC78" s="156"/>
      <c r="AD78" s="156"/>
      <c r="AE78" s="156"/>
      <c r="AF78" s="156"/>
      <c r="AG78" s="156"/>
      <c r="AH78" s="156"/>
      <c r="AI78" s="156"/>
      <c r="AJ78" s="156"/>
      <c r="AK78" s="156"/>
      <c r="AO78" s="408"/>
    </row>
    <row r="79" spans="1:41" ht="20.149999999999999" customHeight="1">
      <c r="A79" s="156"/>
      <c r="B79" s="649" t="s">
        <v>334</v>
      </c>
      <c r="C79" s="650"/>
      <c r="D79" s="656"/>
      <c r="E79" s="936"/>
      <c r="F79" s="937"/>
      <c r="G79" s="934"/>
      <c r="H79" s="935"/>
      <c r="I79" s="125"/>
      <c r="J79" s="125"/>
      <c r="K79" s="125"/>
      <c r="L79" s="649" t="s">
        <v>335</v>
      </c>
      <c r="M79" s="650"/>
      <c r="N79" s="656"/>
      <c r="O79" s="934"/>
      <c r="P79" s="935"/>
      <c r="Q79" s="387" t="s">
        <v>336</v>
      </c>
      <c r="R79" s="30"/>
      <c r="S79" s="30"/>
      <c r="T79" s="30"/>
      <c r="U79" s="29"/>
      <c r="V79" s="130"/>
      <c r="W79" s="156"/>
      <c r="X79" s="457" t="str">
        <f>"（令和"&amp;基本入力!M82&amp;"年度末時点での数を記入してください。）"</f>
        <v>（令和8年度末時点での数を記入してください。）</v>
      </c>
      <c r="Y79" s="288"/>
      <c r="Z79" s="156"/>
      <c r="AA79" s="156"/>
      <c r="AB79" s="156"/>
      <c r="AC79" s="156"/>
      <c r="AD79" s="156"/>
      <c r="AE79" s="156"/>
      <c r="AF79" s="156"/>
      <c r="AG79" s="156"/>
      <c r="AH79" s="156"/>
      <c r="AI79" s="156"/>
      <c r="AJ79" s="156"/>
      <c r="AK79" s="156"/>
      <c r="AO79" s="408"/>
    </row>
    <row r="80" spans="1:41" ht="20.149999999999999" customHeight="1">
      <c r="A80" s="156"/>
      <c r="B80" s="649" t="s">
        <v>12</v>
      </c>
      <c r="C80" s="650"/>
      <c r="D80" s="656"/>
      <c r="E80" s="936"/>
      <c r="F80" s="937"/>
      <c r="G80" s="934"/>
      <c r="H80" s="938"/>
      <c r="I80" s="125"/>
      <c r="J80" s="125"/>
      <c r="K80" s="125"/>
      <c r="L80" s="649" t="s">
        <v>337</v>
      </c>
      <c r="M80" s="650"/>
      <c r="N80" s="656"/>
      <c r="O80" s="934"/>
      <c r="P80" s="935"/>
      <c r="Q80" s="387" t="s">
        <v>338</v>
      </c>
      <c r="R80" s="30"/>
      <c r="S80" s="30"/>
      <c r="T80" s="30"/>
      <c r="U80" s="29"/>
      <c r="V80" s="130"/>
      <c r="W80" s="156"/>
      <c r="X80" s="156"/>
      <c r="Y80" s="156"/>
      <c r="Z80" s="156"/>
      <c r="AA80" s="156"/>
      <c r="AB80" s="156"/>
      <c r="AC80" s="156"/>
      <c r="AD80" s="156"/>
      <c r="AE80" s="156"/>
      <c r="AF80" s="156"/>
      <c r="AG80" s="156"/>
      <c r="AH80" s="156"/>
      <c r="AI80" s="156"/>
      <c r="AJ80" s="156"/>
      <c r="AK80" s="156"/>
      <c r="AO80" s="408"/>
    </row>
    <row r="81" spans="1:42" ht="20.149999999999999" customHeight="1">
      <c r="A81" s="156"/>
      <c r="B81" s="649" t="s">
        <v>339</v>
      </c>
      <c r="C81" s="650"/>
      <c r="D81" s="656"/>
      <c r="E81" s="936"/>
      <c r="F81" s="937"/>
      <c r="G81" s="934"/>
      <c r="H81" s="935"/>
      <c r="I81" s="125"/>
      <c r="J81" s="125"/>
      <c r="K81" s="125"/>
      <c r="L81" s="649" t="s">
        <v>340</v>
      </c>
      <c r="M81" s="650"/>
      <c r="N81" s="656"/>
      <c r="O81" s="934"/>
      <c r="P81" s="935"/>
      <c r="Q81" s="387" t="s">
        <v>341</v>
      </c>
      <c r="R81" s="30"/>
      <c r="S81" s="30"/>
      <c r="T81" s="30"/>
      <c r="U81" s="29"/>
      <c r="V81" s="130"/>
      <c r="W81" s="156"/>
      <c r="X81" s="156"/>
      <c r="Y81" s="156"/>
      <c r="Z81" s="156"/>
      <c r="AA81" s="156"/>
      <c r="AB81" s="156"/>
      <c r="AC81" s="156"/>
      <c r="AD81" s="156"/>
      <c r="AE81" s="156"/>
      <c r="AF81" s="156"/>
      <c r="AG81" s="156"/>
      <c r="AH81" s="156"/>
      <c r="AI81" s="156"/>
      <c r="AJ81" s="156"/>
      <c r="AK81" s="156"/>
      <c r="AO81" s="408"/>
    </row>
    <row r="82" spans="1:42" ht="20.149999999999999" customHeight="1">
      <c r="A82" s="156"/>
      <c r="B82" s="649" t="s">
        <v>342</v>
      </c>
      <c r="C82" s="650"/>
      <c r="D82" s="656"/>
      <c r="E82" s="936"/>
      <c r="F82" s="937"/>
      <c r="G82" s="934"/>
      <c r="H82" s="935"/>
      <c r="I82" s="125"/>
      <c r="J82" s="125"/>
      <c r="K82" s="125"/>
      <c r="L82" s="286"/>
      <c r="M82" s="43"/>
      <c r="N82" s="43"/>
      <c r="O82" s="30"/>
      <c r="P82" s="30"/>
      <c r="Q82" s="30"/>
      <c r="R82" s="30"/>
      <c r="S82" s="30"/>
      <c r="T82" s="30"/>
      <c r="U82" s="29"/>
      <c r="V82" s="130"/>
      <c r="W82" s="156"/>
      <c r="X82" s="156"/>
      <c r="Y82" s="156"/>
      <c r="Z82" s="156"/>
      <c r="AA82" s="156"/>
      <c r="AB82" s="156"/>
      <c r="AC82" s="156"/>
      <c r="AD82" s="156"/>
      <c r="AE82" s="156"/>
      <c r="AF82" s="156"/>
      <c r="AG82" s="156"/>
      <c r="AH82" s="156"/>
      <c r="AI82" s="156"/>
      <c r="AJ82" s="156"/>
      <c r="AK82" s="156"/>
      <c r="AO82" s="408"/>
    </row>
    <row r="83" spans="1:42" ht="20.149999999999999" customHeight="1">
      <c r="A83" s="156"/>
      <c r="B83" s="649" t="s">
        <v>343</v>
      </c>
      <c r="C83" s="650"/>
      <c r="D83" s="656"/>
      <c r="E83" s="936"/>
      <c r="F83" s="937"/>
      <c r="G83" s="934"/>
      <c r="H83" s="935"/>
      <c r="I83" s="125"/>
      <c r="J83" s="125"/>
      <c r="K83" s="125"/>
      <c r="L83" s="123"/>
      <c r="M83" s="30"/>
      <c r="N83" s="30"/>
      <c r="O83" s="30"/>
      <c r="P83" s="30"/>
      <c r="Q83" s="30"/>
      <c r="R83" s="30"/>
      <c r="S83" s="30"/>
      <c r="T83" s="30"/>
      <c r="U83" s="29"/>
      <c r="V83" s="130"/>
      <c r="W83" s="156"/>
      <c r="X83" s="156"/>
      <c r="Y83" s="156"/>
      <c r="Z83" s="156"/>
      <c r="AA83" s="156"/>
      <c r="AB83" s="156"/>
      <c r="AC83" s="156"/>
      <c r="AD83" s="156"/>
      <c r="AE83" s="156"/>
      <c r="AF83" s="156"/>
      <c r="AG83" s="156"/>
      <c r="AH83" s="156"/>
      <c r="AI83" s="156"/>
      <c r="AJ83" s="156"/>
      <c r="AK83" s="156"/>
      <c r="AO83" s="408"/>
    </row>
    <row r="84" spans="1:42" ht="20.149999999999999" customHeight="1">
      <c r="A84" s="156"/>
      <c r="B84" s="649" t="s">
        <v>344</v>
      </c>
      <c r="C84" s="650"/>
      <c r="D84" s="656"/>
      <c r="E84" s="941"/>
      <c r="F84" s="941"/>
      <c r="G84" s="942"/>
      <c r="H84" s="942"/>
      <c r="I84" s="125"/>
      <c r="J84" s="125"/>
      <c r="K84" s="125"/>
      <c r="L84" s="123"/>
      <c r="M84" s="30"/>
      <c r="N84" s="30"/>
      <c r="O84" s="30"/>
      <c r="P84" s="30"/>
      <c r="Q84" s="30"/>
      <c r="R84" s="30"/>
      <c r="S84" s="30"/>
      <c r="T84" s="30"/>
      <c r="U84" s="29"/>
      <c r="V84" s="130"/>
      <c r="W84" s="156"/>
      <c r="X84" s="156"/>
      <c r="Y84" s="156"/>
      <c r="Z84" s="156"/>
      <c r="AA84" s="156"/>
      <c r="AB84" s="156"/>
      <c r="AC84" s="156"/>
      <c r="AD84" s="156"/>
      <c r="AE84" s="156"/>
      <c r="AF84" s="156"/>
      <c r="AG84" s="156"/>
      <c r="AH84" s="156"/>
      <c r="AI84" s="156"/>
      <c r="AJ84" s="156"/>
      <c r="AK84" s="156"/>
      <c r="AO84" s="408"/>
    </row>
    <row r="85" spans="1:42" ht="20.149999999999999" customHeight="1">
      <c r="A85" s="156"/>
      <c r="B85" s="943" t="s">
        <v>345</v>
      </c>
      <c r="C85" s="944"/>
      <c r="D85" s="945"/>
      <c r="E85" s="941"/>
      <c r="F85" s="941"/>
      <c r="G85" s="942"/>
      <c r="H85" s="942"/>
      <c r="I85" s="125"/>
      <c r="J85" s="125"/>
      <c r="K85" s="125"/>
      <c r="L85" s="123"/>
      <c r="M85" s="30"/>
      <c r="N85" s="30"/>
      <c r="O85" s="30"/>
      <c r="P85" s="30"/>
      <c r="Q85" s="30"/>
      <c r="R85" s="30"/>
      <c r="S85" s="30"/>
      <c r="T85" s="30"/>
      <c r="U85" s="29"/>
      <c r="V85" s="130"/>
      <c r="W85" s="156"/>
      <c r="X85" s="156"/>
      <c r="Y85" s="156"/>
      <c r="Z85" s="156"/>
      <c r="AA85" s="156"/>
      <c r="AB85" s="156"/>
      <c r="AC85" s="156"/>
      <c r="AD85" s="156"/>
      <c r="AE85" s="156"/>
      <c r="AF85" s="156"/>
      <c r="AG85" s="156"/>
      <c r="AH85" s="156"/>
      <c r="AI85" s="156"/>
      <c r="AJ85" s="156"/>
      <c r="AK85" s="156"/>
      <c r="AO85" s="408"/>
    </row>
    <row r="86" spans="1:42" ht="20.149999999999999" customHeight="1">
      <c r="A86" s="156"/>
      <c r="B86" s="29"/>
      <c r="C86" s="29"/>
      <c r="D86" s="29"/>
      <c r="E86" s="29"/>
      <c r="F86" s="29"/>
      <c r="G86" s="29"/>
      <c r="H86" s="29"/>
      <c r="I86" s="29"/>
      <c r="J86" s="29"/>
      <c r="K86" s="125"/>
      <c r="L86" s="123"/>
      <c r="M86" s="30"/>
      <c r="O86" s="30"/>
      <c r="P86" s="30"/>
      <c r="Q86" s="30"/>
      <c r="R86" s="30"/>
      <c r="S86" s="30"/>
      <c r="T86" s="30"/>
      <c r="U86" s="29"/>
      <c r="V86" s="130"/>
      <c r="W86" s="156"/>
      <c r="X86" s="156"/>
      <c r="Y86" s="156"/>
      <c r="Z86" s="156"/>
      <c r="AA86" s="156"/>
      <c r="AB86" s="156"/>
      <c r="AC86" s="156"/>
      <c r="AD86" s="156"/>
      <c r="AE86" s="156"/>
      <c r="AF86" s="156"/>
      <c r="AG86" s="156"/>
      <c r="AH86" s="156"/>
      <c r="AI86" s="156"/>
      <c r="AJ86" s="156"/>
      <c r="AK86" s="156"/>
      <c r="AO86" s="408"/>
    </row>
    <row r="87" spans="1:42" ht="22" customHeight="1">
      <c r="A87" s="156"/>
      <c r="B87" s="939" t="s">
        <v>485</v>
      </c>
      <c r="C87" s="940"/>
      <c r="D87" s="940"/>
      <c r="E87" s="940"/>
      <c r="F87" s="940"/>
      <c r="G87" s="940"/>
      <c r="H87" s="940"/>
      <c r="I87" s="940"/>
      <c r="J87" s="940"/>
      <c r="K87" s="1227" t="str">
        <f>IF(基本入力!E73="","",基本入力!E73)</f>
        <v/>
      </c>
      <c r="L87" s="1228"/>
      <c r="M87" s="1228"/>
      <c r="N87" s="1228"/>
      <c r="O87" s="1228"/>
      <c r="P87" s="1229"/>
      <c r="Q87" s="30"/>
      <c r="R87" s="30"/>
      <c r="S87" s="30"/>
      <c r="T87" s="30"/>
      <c r="U87" s="30"/>
      <c r="V87" s="29"/>
      <c r="W87" s="470" t="s">
        <v>324</v>
      </c>
      <c r="X87" s="156" t="s">
        <v>347</v>
      </c>
      <c r="Y87" s="156"/>
      <c r="Z87" s="156"/>
      <c r="AA87" s="156"/>
      <c r="AB87" s="156"/>
      <c r="AC87" s="156"/>
      <c r="AD87" s="156"/>
      <c r="AE87" s="156"/>
      <c r="AF87" s="156"/>
      <c r="AG87" s="156"/>
      <c r="AH87" s="156"/>
      <c r="AI87" s="156"/>
      <c r="AJ87" s="156"/>
      <c r="AK87" s="156"/>
      <c r="AO87" s="408"/>
    </row>
    <row r="88" spans="1:42" ht="22" customHeight="1">
      <c r="A88" s="156"/>
      <c r="B88" s="29"/>
      <c r="C88" s="29"/>
      <c r="D88" s="29"/>
      <c r="E88" s="29"/>
      <c r="F88" s="29"/>
      <c r="G88" s="29"/>
      <c r="H88" s="29"/>
      <c r="I88" s="29"/>
      <c r="J88" s="29"/>
      <c r="K88" s="29"/>
      <c r="L88" s="29"/>
      <c r="M88" s="30"/>
      <c r="N88" s="30"/>
      <c r="O88" s="30"/>
      <c r="P88" s="30"/>
      <c r="Q88" s="30"/>
      <c r="R88" s="30"/>
      <c r="S88" s="30"/>
      <c r="T88" s="30"/>
      <c r="U88" s="30"/>
      <c r="V88" s="29"/>
      <c r="W88" s="156"/>
      <c r="X88" s="156"/>
      <c r="Y88" s="156"/>
      <c r="Z88" s="156"/>
      <c r="AA88" s="156"/>
      <c r="AB88" s="156"/>
      <c r="AC88" s="156"/>
      <c r="AD88" s="156"/>
      <c r="AE88" s="156"/>
      <c r="AF88" s="156"/>
      <c r="AG88" s="156"/>
      <c r="AH88" s="156"/>
      <c r="AI88" s="156"/>
      <c r="AJ88" s="156"/>
      <c r="AK88" s="156"/>
      <c r="AO88" s="408"/>
    </row>
    <row r="89" spans="1:42" ht="20.149999999999999" customHeight="1">
      <c r="A89" s="156"/>
      <c r="B89" s="276" t="s">
        <v>139</v>
      </c>
      <c r="C89" s="29"/>
      <c r="D89" s="29"/>
      <c r="E89" s="29"/>
      <c r="F89" s="29"/>
      <c r="G89" s="29"/>
      <c r="H89" s="29"/>
      <c r="I89" s="29"/>
      <c r="J89" s="29"/>
      <c r="K89" s="125"/>
      <c r="L89" s="123"/>
      <c r="M89" s="30"/>
      <c r="N89" s="30"/>
      <c r="O89" s="30"/>
      <c r="P89" s="30"/>
      <c r="Q89" s="30"/>
      <c r="R89" s="30"/>
      <c r="S89" s="30"/>
      <c r="T89" s="30"/>
      <c r="U89" s="29"/>
      <c r="V89" s="130"/>
      <c r="W89" s="156"/>
      <c r="X89" s="156"/>
      <c r="Y89" s="156"/>
      <c r="Z89" s="156"/>
      <c r="AA89" s="156"/>
      <c r="AB89" s="156"/>
      <c r="AC89" s="156"/>
      <c r="AD89" s="156"/>
      <c r="AE89" s="156"/>
      <c r="AF89" s="156"/>
      <c r="AG89" s="156"/>
      <c r="AH89" s="156"/>
      <c r="AI89" s="156"/>
      <c r="AJ89" s="156"/>
      <c r="AK89" s="156"/>
      <c r="AO89" s="408"/>
    </row>
    <row r="90" spans="1:42" ht="20.149999999999999" customHeight="1">
      <c r="A90" s="156"/>
      <c r="B90" s="29" t="s">
        <v>346</v>
      </c>
      <c r="C90" s="30"/>
      <c r="D90" s="30"/>
      <c r="E90" s="30"/>
      <c r="F90" s="30"/>
      <c r="G90" s="30"/>
      <c r="H90" s="30"/>
      <c r="I90" s="30"/>
      <c r="J90" s="30"/>
      <c r="K90" s="30"/>
      <c r="L90" s="30"/>
      <c r="M90" s="30"/>
      <c r="N90" s="30"/>
      <c r="O90" s="30"/>
      <c r="P90" s="30"/>
      <c r="Q90" s="30"/>
      <c r="R90" s="30"/>
      <c r="S90" s="30"/>
      <c r="T90" s="30"/>
      <c r="U90" s="30"/>
      <c r="V90" s="29"/>
      <c r="W90" s="156"/>
      <c r="X90" s="156"/>
      <c r="Y90" s="156"/>
      <c r="Z90" s="156"/>
      <c r="AA90" s="156"/>
      <c r="AB90" s="156"/>
      <c r="AC90" s="156"/>
      <c r="AD90" s="156"/>
      <c r="AE90" s="156"/>
      <c r="AF90" s="156"/>
      <c r="AG90" s="156"/>
      <c r="AH90" s="156"/>
      <c r="AI90" s="156"/>
      <c r="AJ90" s="156"/>
      <c r="AK90" s="156"/>
      <c r="AO90" s="408"/>
    </row>
    <row r="91" spans="1:42" ht="22" customHeight="1">
      <c r="A91" s="156"/>
      <c r="B91" s="649" t="s">
        <v>108</v>
      </c>
      <c r="C91" s="650"/>
      <c r="D91" s="650"/>
      <c r="E91" s="650"/>
      <c r="F91" s="650"/>
      <c r="G91" s="650"/>
      <c r="H91" s="650"/>
      <c r="I91" s="650"/>
      <c r="J91" s="656"/>
      <c r="K91" s="957" t="s">
        <v>97</v>
      </c>
      <c r="L91" s="957"/>
      <c r="M91" s="957"/>
      <c r="N91" s="957"/>
      <c r="O91" s="957"/>
      <c r="P91" s="957"/>
      <c r="Q91" s="957" t="s">
        <v>98</v>
      </c>
      <c r="R91" s="957"/>
      <c r="S91" s="957"/>
      <c r="T91" s="957"/>
      <c r="U91" s="957"/>
      <c r="V91" s="957"/>
      <c r="W91" s="1234" t="s">
        <v>324</v>
      </c>
      <c r="X91" s="289" t="s">
        <v>479</v>
      </c>
      <c r="Y91" s="289"/>
      <c r="Z91" s="156"/>
      <c r="AA91" s="156"/>
      <c r="AB91" s="156"/>
      <c r="AC91" s="156"/>
      <c r="AD91" s="156"/>
      <c r="AE91" s="156"/>
      <c r="AF91" s="156"/>
      <c r="AG91" s="156"/>
      <c r="AH91" s="156"/>
      <c r="AI91" s="156"/>
      <c r="AJ91" s="156"/>
      <c r="AK91" s="156"/>
      <c r="AO91" s="408"/>
    </row>
    <row r="92" spans="1:42" ht="22" customHeight="1">
      <c r="A92" s="156"/>
      <c r="B92" s="1226" t="str">
        <f>IF(基準算定表!B92="","",基準算定表!B92)</f>
        <v/>
      </c>
      <c r="C92" s="1226"/>
      <c r="D92" s="1226"/>
      <c r="E92" s="1226"/>
      <c r="F92" s="1226"/>
      <c r="G92" s="1226"/>
      <c r="H92" s="1226"/>
      <c r="I92" s="1226"/>
      <c r="J92" s="1226"/>
      <c r="K92" s="947"/>
      <c r="L92" s="947"/>
      <c r="M92" s="947"/>
      <c r="N92" s="947"/>
      <c r="O92" s="947"/>
      <c r="P92" s="947"/>
      <c r="Q92" s="1226" t="str">
        <f>IF(基準算定表!R92="","",基準算定表!R92)</f>
        <v/>
      </c>
      <c r="R92" s="1226"/>
      <c r="S92" s="1226"/>
      <c r="T92" s="1226"/>
      <c r="U92" s="1226"/>
      <c r="V92" s="1226"/>
      <c r="W92" s="1234"/>
      <c r="X92" s="156" t="str">
        <f>"計画書で用いた指標について、令和"&amp;H3&amp;"年度末の数量を記入してください。"</f>
        <v>計画書で用いた指標について、令和9年度末の数量を記入してください。</v>
      </c>
      <c r="Y92" s="156"/>
      <c r="Z92" s="156"/>
      <c r="AA92" s="156"/>
      <c r="AB92" s="156"/>
      <c r="AC92" s="156"/>
      <c r="AD92" s="156"/>
      <c r="AE92" s="156"/>
      <c r="AF92" s="156"/>
      <c r="AG92" s="156"/>
      <c r="AH92" s="156"/>
      <c r="AI92" s="156"/>
      <c r="AJ92" s="156"/>
      <c r="AK92" s="156"/>
      <c r="AO92" s="408"/>
    </row>
    <row r="93" spans="1:42" ht="22" customHeight="1">
      <c r="A93" s="156"/>
      <c r="B93" s="123"/>
      <c r="C93" s="123"/>
      <c r="D93" s="123"/>
      <c r="E93" s="123"/>
      <c r="F93" s="123"/>
      <c r="G93" s="123"/>
      <c r="H93" s="123"/>
      <c r="I93" s="123"/>
      <c r="J93" s="123"/>
      <c r="K93" s="123"/>
      <c r="L93" s="123"/>
      <c r="M93" s="123"/>
      <c r="N93" s="123"/>
      <c r="O93" s="123"/>
      <c r="P93" s="123"/>
      <c r="Q93" s="123"/>
      <c r="R93" s="123"/>
      <c r="S93" s="123"/>
      <c r="T93" s="123"/>
      <c r="U93" s="123"/>
      <c r="V93" s="123"/>
      <c r="W93" s="156"/>
      <c r="X93" s="156"/>
      <c r="Y93" s="417"/>
      <c r="Z93" s="417"/>
      <c r="AA93" s="417"/>
      <c r="AB93" s="417"/>
      <c r="AC93" s="417"/>
      <c r="AD93" s="417"/>
      <c r="AE93" s="417"/>
      <c r="AF93" s="417"/>
      <c r="AG93" s="417"/>
      <c r="AH93" s="417"/>
      <c r="AI93" s="417"/>
      <c r="AJ93" s="417"/>
      <c r="AK93" s="156"/>
      <c r="AL93" s="491"/>
      <c r="AM93" s="491"/>
      <c r="AN93" s="491"/>
      <c r="AO93" s="491"/>
      <c r="AP93" s="491"/>
    </row>
    <row r="94" spans="1:42" ht="22" customHeight="1">
      <c r="A94" s="156"/>
      <c r="B94" s="29" t="s">
        <v>486</v>
      </c>
      <c r="C94" s="123"/>
      <c r="D94" s="123"/>
      <c r="E94" s="123"/>
      <c r="F94" s="123"/>
      <c r="G94" s="123"/>
      <c r="H94" s="123"/>
      <c r="I94" s="123"/>
      <c r="J94" s="123"/>
      <c r="K94" s="123"/>
      <c r="L94" s="123"/>
      <c r="M94" s="123"/>
      <c r="N94" s="123"/>
      <c r="O94" s="123"/>
      <c r="P94" s="123"/>
      <c r="Q94" s="123"/>
      <c r="R94" s="123"/>
      <c r="S94" s="123"/>
      <c r="T94" s="123"/>
      <c r="U94" s="123"/>
      <c r="V94" s="123"/>
      <c r="W94" s="156"/>
      <c r="X94" s="156"/>
      <c r="Y94" s="416"/>
      <c r="Z94" s="416"/>
      <c r="AA94" s="416"/>
      <c r="AB94" s="416"/>
      <c r="AC94" s="416"/>
      <c r="AD94" s="416"/>
      <c r="AE94" s="416"/>
      <c r="AF94" s="416"/>
      <c r="AG94" s="416"/>
      <c r="AH94" s="416"/>
      <c r="AI94" s="416"/>
      <c r="AJ94" s="416"/>
      <c r="AK94" s="416"/>
      <c r="AL94" s="491"/>
      <c r="AM94" s="491"/>
      <c r="AN94" s="491"/>
      <c r="AO94" s="491"/>
      <c r="AP94" s="491"/>
    </row>
    <row r="95" spans="1:42" ht="30" customHeight="1">
      <c r="A95" s="156"/>
      <c r="B95" s="957" t="s">
        <v>362</v>
      </c>
      <c r="C95" s="957"/>
      <c r="D95" s="957"/>
      <c r="E95" s="957"/>
      <c r="F95" s="957"/>
      <c r="G95" s="957"/>
      <c r="H95" s="957" t="s">
        <v>363</v>
      </c>
      <c r="I95" s="957"/>
      <c r="J95" s="649" t="s">
        <v>364</v>
      </c>
      <c r="K95" s="650"/>
      <c r="L95" s="650"/>
      <c r="M95" s="650"/>
      <c r="N95" s="651" t="s">
        <v>515</v>
      </c>
      <c r="O95" s="652"/>
      <c r="P95" s="652"/>
      <c r="Q95" s="653"/>
      <c r="R95" s="958" t="s">
        <v>365</v>
      </c>
      <c r="S95" s="957"/>
      <c r="T95" s="957"/>
      <c r="U95" s="957"/>
      <c r="V95" s="957"/>
      <c r="W95" s="470"/>
      <c r="X95" s="497" t="str">
        <f>"令和"&amp;H3&amp;"年度において、環境価値（クレジット等）を活用した場合"</f>
        <v>令和9年度において、環境価値（クレジット等）を活用した場合</v>
      </c>
      <c r="Y95" s="416"/>
      <c r="Z95" s="416"/>
      <c r="AA95" s="416"/>
      <c r="AB95" s="416"/>
      <c r="AC95" s="416"/>
      <c r="AD95" s="416"/>
      <c r="AE95" s="416"/>
      <c r="AF95" s="416"/>
      <c r="AG95" s="416"/>
      <c r="AH95" s="416"/>
      <c r="AI95" s="416"/>
      <c r="AJ95" s="416"/>
      <c r="AK95" s="416"/>
      <c r="AL95" s="492"/>
      <c r="AM95" s="492"/>
      <c r="AN95" s="492"/>
      <c r="AO95" s="501" t="s">
        <v>491</v>
      </c>
      <c r="AP95" s="501" t="s">
        <v>409</v>
      </c>
    </row>
    <row r="96" spans="1:42" ht="22" customHeight="1">
      <c r="A96" s="156"/>
      <c r="B96" s="990" t="s">
        <v>431</v>
      </c>
      <c r="C96" s="991"/>
      <c r="D96" s="965" t="s">
        <v>371</v>
      </c>
      <c r="E96" s="966"/>
      <c r="F96" s="966"/>
      <c r="G96" s="967"/>
      <c r="H96" s="941"/>
      <c r="I96" s="941"/>
      <c r="J96" s="934"/>
      <c r="K96" s="964"/>
      <c r="L96" s="964"/>
      <c r="M96" s="509" t="s">
        <v>492</v>
      </c>
      <c r="N96" s="647"/>
      <c r="O96" s="648"/>
      <c r="P96" s="648"/>
      <c r="Q96" s="514" t="s">
        <v>514</v>
      </c>
      <c r="R96" s="962" t="str">
        <f>IF(OR(J96="",N96=""),"",J96*N96/1000)</f>
        <v/>
      </c>
      <c r="S96" s="962"/>
      <c r="T96" s="963"/>
      <c r="U96" s="650" t="s">
        <v>513</v>
      </c>
      <c r="V96" s="656"/>
      <c r="W96" s="1233"/>
      <c r="X96" s="288" t="s">
        <v>480</v>
      </c>
      <c r="Y96" s="416"/>
      <c r="Z96" s="416"/>
      <c r="AA96" s="416"/>
      <c r="AB96" s="416"/>
      <c r="AC96" s="416"/>
      <c r="AD96" s="416"/>
      <c r="AE96" s="416"/>
      <c r="AF96" s="416"/>
      <c r="AG96" s="416"/>
      <c r="AH96" s="416"/>
      <c r="AI96" s="416"/>
      <c r="AJ96" s="416"/>
      <c r="AK96" s="416"/>
      <c r="AL96" s="492"/>
      <c r="AM96" s="492"/>
      <c r="AN96" s="493"/>
      <c r="AO96" s="504">
        <f>IF(J96="",0,J96/1000)</f>
        <v>0</v>
      </c>
      <c r="AP96" s="503" t="str">
        <f>IF(J96&lt;&gt;"",AO96*$K$43, "")</f>
        <v/>
      </c>
    </row>
    <row r="97" spans="1:42" ht="22" customHeight="1">
      <c r="A97" s="156"/>
      <c r="B97" s="992"/>
      <c r="C97" s="993"/>
      <c r="D97" s="965" t="s">
        <v>420</v>
      </c>
      <c r="E97" s="966"/>
      <c r="F97" s="966"/>
      <c r="G97" s="967"/>
      <c r="H97" s="941"/>
      <c r="I97" s="941"/>
      <c r="J97" s="934"/>
      <c r="K97" s="964"/>
      <c r="L97" s="964"/>
      <c r="M97" s="510" t="s">
        <v>513</v>
      </c>
      <c r="N97" s="647"/>
      <c r="O97" s="648"/>
      <c r="P97" s="648"/>
      <c r="Q97" s="514" t="s">
        <v>514</v>
      </c>
      <c r="R97" s="1000" t="str">
        <f>IF(J97="","",J97)</f>
        <v/>
      </c>
      <c r="S97" s="1000"/>
      <c r="T97" s="1001"/>
      <c r="U97" s="650" t="s">
        <v>513</v>
      </c>
      <c r="V97" s="656"/>
      <c r="W97" s="1233"/>
      <c r="X97" s="416"/>
      <c r="Y97" s="416"/>
      <c r="Z97" s="416"/>
      <c r="AA97" s="416"/>
      <c r="AB97" s="416"/>
      <c r="AC97" s="416"/>
      <c r="AD97" s="416"/>
      <c r="AE97" s="416"/>
      <c r="AF97" s="416"/>
      <c r="AG97" s="416"/>
      <c r="AH97" s="416"/>
      <c r="AI97" s="416"/>
      <c r="AJ97" s="416"/>
      <c r="AK97" s="416"/>
      <c r="AL97" s="492"/>
      <c r="AM97" s="492"/>
      <c r="AN97" s="493"/>
      <c r="AO97" s="504">
        <f>IF(N97="",J97/0.411,J97/N97)</f>
        <v>0</v>
      </c>
      <c r="AP97" s="503" t="str">
        <f>IF(J97&lt;&gt;"",AO97*$K$43, "")</f>
        <v/>
      </c>
    </row>
    <row r="98" spans="1:42" ht="22" customHeight="1">
      <c r="A98" s="156"/>
      <c r="B98" s="994"/>
      <c r="C98" s="995"/>
      <c r="D98" s="965" t="s">
        <v>373</v>
      </c>
      <c r="E98" s="966"/>
      <c r="F98" s="966"/>
      <c r="G98" s="967"/>
      <c r="H98" s="941"/>
      <c r="I98" s="941"/>
      <c r="J98" s="934"/>
      <c r="K98" s="964"/>
      <c r="L98" s="964"/>
      <c r="M98" s="509" t="s">
        <v>492</v>
      </c>
      <c r="N98" s="647"/>
      <c r="O98" s="648"/>
      <c r="P98" s="648"/>
      <c r="Q98" s="514" t="s">
        <v>514</v>
      </c>
      <c r="R98" s="962" t="str">
        <f>IF(OR(J98="",N98=""),"",J98*N98/1000)</f>
        <v/>
      </c>
      <c r="S98" s="962"/>
      <c r="T98" s="963"/>
      <c r="U98" s="650" t="s">
        <v>513</v>
      </c>
      <c r="V98" s="656"/>
      <c r="W98" s="1233"/>
      <c r="X98" s="416"/>
      <c r="Y98" s="416"/>
      <c r="Z98" s="416"/>
      <c r="AA98" s="416"/>
      <c r="AB98" s="416"/>
      <c r="AC98" s="416"/>
      <c r="AD98" s="416"/>
      <c r="AE98" s="416"/>
      <c r="AF98" s="416"/>
      <c r="AG98" s="416"/>
      <c r="AH98" s="416"/>
      <c r="AI98" s="416"/>
      <c r="AJ98" s="416"/>
      <c r="AK98" s="416"/>
      <c r="AL98" s="492"/>
      <c r="AM98" s="492"/>
      <c r="AN98" s="493"/>
      <c r="AO98" s="504">
        <f>IF(J98="",0,J98/1000)</f>
        <v>0</v>
      </c>
      <c r="AP98" s="503" t="str">
        <f>IF(J98&lt;&gt;"",AO98*$K$43, "")</f>
        <v/>
      </c>
    </row>
    <row r="99" spans="1:42" ht="22" customHeight="1">
      <c r="A99" s="156"/>
      <c r="B99" s="990" t="s">
        <v>429</v>
      </c>
      <c r="C99" s="1015"/>
      <c r="D99" s="965" t="s">
        <v>374</v>
      </c>
      <c r="E99" s="966"/>
      <c r="F99" s="966"/>
      <c r="G99" s="967"/>
      <c r="H99" s="936"/>
      <c r="I99" s="937"/>
      <c r="J99" s="934"/>
      <c r="K99" s="964"/>
      <c r="L99" s="964"/>
      <c r="M99" s="509" t="str">
        <f>IF(D99="","",IF(OR(D99="非化石証書",D99="グリーン電力証書",D99="電気由来クレジット"),"kWh",IF(OR(D99="グリーン熱証書",D99="熱由来クレジット"),"GJ","t-CO2")))</f>
        <v>GJ</v>
      </c>
      <c r="N99" s="654">
        <v>6.54E-2</v>
      </c>
      <c r="O99" s="655"/>
      <c r="P99" s="655"/>
      <c r="Q99" s="525" t="s">
        <v>508</v>
      </c>
      <c r="R99" s="962" t="str">
        <f>IF(OR(J99="",N99=""),"",J99*N99)</f>
        <v/>
      </c>
      <c r="S99" s="962"/>
      <c r="T99" s="963"/>
      <c r="U99" s="650" t="s">
        <v>513</v>
      </c>
      <c r="V99" s="656"/>
      <c r="W99" s="1233"/>
      <c r="X99" s="416"/>
      <c r="Y99" s="416"/>
      <c r="Z99" s="416"/>
      <c r="AA99" s="416"/>
      <c r="AB99" s="416"/>
      <c r="AC99" s="416"/>
      <c r="AD99" s="416"/>
      <c r="AE99" s="416"/>
      <c r="AF99" s="416"/>
      <c r="AG99" s="416"/>
      <c r="AH99" s="416"/>
      <c r="AI99" s="416"/>
      <c r="AJ99" s="416"/>
      <c r="AK99" s="416"/>
      <c r="AL99" s="492"/>
      <c r="AM99" s="492"/>
      <c r="AN99" s="493"/>
      <c r="AO99" s="492"/>
      <c r="AP99" s="491"/>
    </row>
    <row r="100" spans="1:42" ht="22" customHeight="1">
      <c r="A100" s="156"/>
      <c r="B100" s="654" t="s">
        <v>430</v>
      </c>
      <c r="C100" s="655"/>
      <c r="D100" s="997" t="s">
        <v>421</v>
      </c>
      <c r="E100" s="998"/>
      <c r="F100" s="998"/>
      <c r="G100" s="999"/>
      <c r="H100" s="941"/>
      <c r="I100" s="941"/>
      <c r="J100" s="934"/>
      <c r="K100" s="964"/>
      <c r="L100" s="964"/>
      <c r="M100" s="510" t="s">
        <v>513</v>
      </c>
      <c r="N100" s="970"/>
      <c r="O100" s="971"/>
      <c r="P100" s="971"/>
      <c r="Q100" s="972"/>
      <c r="R100" s="962" t="str">
        <f>IF(J100="","",J100)</f>
        <v/>
      </c>
      <c r="S100" s="962"/>
      <c r="T100" s="963"/>
      <c r="U100" s="650" t="s">
        <v>513</v>
      </c>
      <c r="V100" s="656"/>
      <c r="W100" s="1233"/>
      <c r="X100" s="416"/>
      <c r="Y100" s="416"/>
      <c r="Z100" s="416"/>
      <c r="AA100" s="416"/>
      <c r="AB100" s="416"/>
      <c r="AC100" s="416"/>
      <c r="AD100" s="416"/>
      <c r="AE100" s="416"/>
      <c r="AF100" s="416"/>
      <c r="AG100" s="416"/>
      <c r="AH100" s="416"/>
      <c r="AI100" s="416"/>
      <c r="AJ100" s="416"/>
      <c r="AK100" s="416"/>
      <c r="AL100" s="492"/>
      <c r="AM100" s="492"/>
      <c r="AN100" s="493"/>
      <c r="AO100" s="492"/>
      <c r="AP100" s="491"/>
    </row>
    <row r="101" spans="1:42" ht="22" customHeight="1">
      <c r="A101" s="156"/>
      <c r="B101" s="123"/>
      <c r="C101" s="123"/>
      <c r="D101" s="123"/>
      <c r="E101" s="123"/>
      <c r="F101" s="123"/>
      <c r="G101" s="123"/>
      <c r="H101" s="123"/>
      <c r="I101" s="123"/>
      <c r="J101" s="123"/>
      <c r="K101" s="123"/>
      <c r="L101" s="123"/>
      <c r="M101" s="123"/>
      <c r="N101" s="123"/>
      <c r="O101" s="123"/>
      <c r="P101" s="123"/>
      <c r="Q101" s="123"/>
      <c r="R101" s="123"/>
      <c r="S101" s="123"/>
      <c r="T101" s="123"/>
      <c r="U101" s="123"/>
      <c r="V101" s="123"/>
      <c r="W101" s="156"/>
      <c r="X101" s="416"/>
      <c r="Y101" s="416"/>
      <c r="Z101" s="416"/>
      <c r="AA101" s="416"/>
      <c r="AB101" s="416"/>
      <c r="AC101" s="416"/>
      <c r="AD101" s="416"/>
      <c r="AE101" s="416"/>
      <c r="AF101" s="416"/>
      <c r="AG101" s="416"/>
      <c r="AH101" s="416"/>
      <c r="AI101" s="416"/>
      <c r="AJ101" s="416"/>
      <c r="AK101" s="416"/>
      <c r="AL101" s="492"/>
      <c r="AM101" s="492"/>
      <c r="AN101" s="492"/>
      <c r="AO101" s="492"/>
      <c r="AP101" s="491"/>
    </row>
    <row r="102" spans="1:42" ht="30" customHeight="1">
      <c r="A102" s="156"/>
      <c r="B102" s="957" t="s">
        <v>366</v>
      </c>
      <c r="C102" s="957"/>
      <c r="D102" s="957"/>
      <c r="E102" s="957"/>
      <c r="F102" s="1016" t="s">
        <v>422</v>
      </c>
      <c r="G102" s="1017"/>
      <c r="H102" s="1017"/>
      <c r="I102" s="1017"/>
      <c r="J102" s="1017"/>
      <c r="K102" s="958" t="s">
        <v>367</v>
      </c>
      <c r="L102" s="957"/>
      <c r="M102" s="957"/>
      <c r="N102" s="957"/>
      <c r="O102" s="651" t="s">
        <v>493</v>
      </c>
      <c r="P102" s="650"/>
      <c r="Q102" s="656"/>
      <c r="R102" s="958" t="s">
        <v>365</v>
      </c>
      <c r="S102" s="957"/>
      <c r="T102" s="957"/>
      <c r="U102" s="957"/>
      <c r="V102" s="957"/>
      <c r="W102" s="470"/>
      <c r="X102" s="496"/>
      <c r="Y102" s="496"/>
      <c r="Z102" s="496"/>
      <c r="AA102" s="496"/>
      <c r="AB102" s="496"/>
      <c r="AC102" s="496"/>
      <c r="AD102" s="496"/>
      <c r="AE102" s="496"/>
      <c r="AF102" s="496"/>
      <c r="AG102" s="496"/>
      <c r="AH102" s="496"/>
      <c r="AI102" s="496"/>
      <c r="AJ102" s="496"/>
      <c r="AK102" s="416"/>
      <c r="AL102" s="492"/>
      <c r="AM102" s="492"/>
      <c r="AN102" s="492"/>
      <c r="AO102" s="492"/>
      <c r="AP102" s="491"/>
    </row>
    <row r="103" spans="1:42" ht="22" customHeight="1">
      <c r="A103" s="156"/>
      <c r="B103" s="649" t="s">
        <v>368</v>
      </c>
      <c r="C103" s="650"/>
      <c r="D103" s="650"/>
      <c r="E103" s="656"/>
      <c r="F103" s="936"/>
      <c r="G103" s="968"/>
      <c r="H103" s="968"/>
      <c r="I103" s="968"/>
      <c r="J103" s="937"/>
      <c r="K103" s="934"/>
      <c r="L103" s="964"/>
      <c r="M103" s="964"/>
      <c r="N103" s="511" t="s">
        <v>369</v>
      </c>
      <c r="O103" s="647"/>
      <c r="P103" s="648"/>
      <c r="Q103" s="514" t="s">
        <v>514</v>
      </c>
      <c r="R103" s="963" t="str">
        <f>IF(K103="","",K103*O103/1000)</f>
        <v/>
      </c>
      <c r="S103" s="969"/>
      <c r="T103" s="969"/>
      <c r="U103" s="650" t="s">
        <v>513</v>
      </c>
      <c r="V103" s="656"/>
      <c r="W103" s="470"/>
      <c r="X103" s="416"/>
      <c r="Y103" s="416"/>
      <c r="Z103" s="416"/>
      <c r="AA103" s="416"/>
      <c r="AB103" s="416"/>
      <c r="AC103" s="416"/>
      <c r="AD103" s="416"/>
      <c r="AE103" s="416"/>
      <c r="AF103" s="416"/>
      <c r="AG103" s="416"/>
      <c r="AH103" s="416"/>
      <c r="AI103" s="416"/>
      <c r="AJ103" s="416"/>
      <c r="AK103" s="416"/>
      <c r="AL103" s="492"/>
      <c r="AM103" s="492"/>
      <c r="AN103" s="492"/>
      <c r="AO103" s="492"/>
      <c r="AP103" s="491"/>
    </row>
    <row r="104" spans="1:42" ht="22" customHeight="1">
      <c r="A104" s="156"/>
      <c r="B104" s="512" t="s">
        <v>370</v>
      </c>
      <c r="C104" s="974"/>
      <c r="D104" s="974"/>
      <c r="E104" s="975"/>
      <c r="F104" s="936"/>
      <c r="G104" s="968"/>
      <c r="H104" s="968"/>
      <c r="I104" s="968"/>
      <c r="J104" s="937"/>
      <c r="K104" s="934"/>
      <c r="L104" s="964"/>
      <c r="M104" s="964"/>
      <c r="N104" s="511" t="s">
        <v>62</v>
      </c>
      <c r="O104" s="649" t="str">
        <f>IF(C104="","",IF(C104="（産業用蒸気）",0.0654,0.057))</f>
        <v/>
      </c>
      <c r="P104" s="650"/>
      <c r="Q104" s="525" t="s">
        <v>508</v>
      </c>
      <c r="R104" s="963" t="str">
        <f>IF(K104="","",K104*O104)</f>
        <v/>
      </c>
      <c r="S104" s="969"/>
      <c r="T104" s="969"/>
      <c r="U104" s="650" t="s">
        <v>513</v>
      </c>
      <c r="V104" s="656"/>
      <c r="W104" s="156"/>
      <c r="X104" s="416"/>
      <c r="Y104" s="416"/>
      <c r="Z104" s="416"/>
      <c r="AA104" s="416"/>
      <c r="AB104" s="416"/>
      <c r="AC104" s="416"/>
      <c r="AD104" s="416"/>
      <c r="AE104" s="416"/>
      <c r="AF104" s="416"/>
      <c r="AG104" s="416"/>
      <c r="AH104" s="416"/>
      <c r="AI104" s="416"/>
      <c r="AJ104" s="416"/>
      <c r="AK104" s="416"/>
      <c r="AL104" s="492"/>
      <c r="AM104" s="492"/>
      <c r="AN104" s="492"/>
      <c r="AO104" s="492"/>
      <c r="AP104" s="491"/>
    </row>
    <row r="105" spans="1:42" ht="22" customHeight="1">
      <c r="A105" s="156"/>
      <c r="B105" s="123"/>
      <c r="C105" s="123"/>
      <c r="D105" s="123"/>
      <c r="E105" s="123"/>
      <c r="F105" s="123"/>
      <c r="G105" s="123"/>
      <c r="H105" s="123"/>
      <c r="I105" s="123"/>
      <c r="J105" s="123"/>
      <c r="K105" s="123"/>
      <c r="L105" s="123"/>
      <c r="M105" s="123"/>
      <c r="N105" s="123"/>
      <c r="O105" s="123"/>
      <c r="P105" s="123"/>
      <c r="Q105" s="123"/>
      <c r="R105" s="123"/>
      <c r="S105" s="123"/>
      <c r="T105" s="123"/>
      <c r="U105" s="123"/>
      <c r="V105" s="123"/>
      <c r="W105" s="156"/>
      <c r="X105" s="458"/>
      <c r="Y105" s="290"/>
      <c r="Z105" s="467"/>
      <c r="AA105" s="467"/>
      <c r="AB105" s="467"/>
      <c r="AC105" s="467"/>
      <c r="AD105" s="467"/>
      <c r="AE105" s="467"/>
      <c r="AF105" s="467"/>
      <c r="AG105" s="467"/>
      <c r="AH105" s="467"/>
      <c r="AI105" s="467"/>
      <c r="AJ105" s="467"/>
      <c r="AK105" s="416"/>
      <c r="AL105" s="492"/>
      <c r="AM105" s="492"/>
      <c r="AN105" s="492"/>
      <c r="AO105" s="492"/>
      <c r="AP105" s="491"/>
    </row>
    <row r="106" spans="1:42" ht="22" customHeight="1">
      <c r="A106" s="156"/>
      <c r="B106" s="123"/>
      <c r="C106" s="123"/>
      <c r="D106" s="123"/>
      <c r="E106" s="123"/>
      <c r="F106" s="123"/>
      <c r="G106" s="123"/>
      <c r="H106" s="123"/>
      <c r="I106" s="123"/>
      <c r="J106" s="123"/>
      <c r="K106" s="123"/>
      <c r="L106" s="123"/>
      <c r="M106" s="123"/>
      <c r="N106" s="123"/>
      <c r="O106" s="123"/>
      <c r="P106" s="123"/>
      <c r="Q106" s="123"/>
      <c r="R106" s="123"/>
      <c r="S106" s="123"/>
      <c r="T106" s="123"/>
      <c r="U106" s="123"/>
      <c r="V106" s="123"/>
      <c r="W106" s="156"/>
      <c r="X106" s="467"/>
      <c r="Y106" s="467"/>
      <c r="Z106" s="467"/>
      <c r="AA106" s="467"/>
      <c r="AB106" s="467"/>
      <c r="AC106" s="467"/>
      <c r="AD106" s="467"/>
      <c r="AE106" s="467"/>
      <c r="AF106" s="467"/>
      <c r="AG106" s="467"/>
      <c r="AH106" s="467"/>
      <c r="AI106" s="467"/>
      <c r="AJ106" s="467"/>
      <c r="AK106" s="416"/>
      <c r="AL106" s="492"/>
      <c r="AM106" s="492"/>
      <c r="AN106" s="492"/>
      <c r="AO106" s="492"/>
      <c r="AP106" s="491"/>
    </row>
    <row r="107" spans="1:42">
      <c r="A107" s="156"/>
      <c r="B107" s="161"/>
      <c r="C107" s="161"/>
      <c r="D107" s="161"/>
      <c r="E107" s="161"/>
      <c r="F107" s="161"/>
      <c r="G107" s="161"/>
      <c r="H107" s="161"/>
      <c r="I107" s="161"/>
      <c r="J107" s="161"/>
      <c r="K107" s="161"/>
      <c r="L107" s="161"/>
      <c r="M107" s="161"/>
      <c r="N107" s="161"/>
      <c r="O107" s="161"/>
      <c r="P107" s="161"/>
      <c r="Q107" s="161"/>
      <c r="R107" s="161"/>
      <c r="S107" s="161"/>
      <c r="T107" s="161"/>
      <c r="U107" s="161"/>
      <c r="V107" s="161"/>
      <c r="W107" s="156"/>
      <c r="X107" s="156"/>
      <c r="Y107" s="156"/>
      <c r="Z107" s="156"/>
      <c r="AA107" s="156"/>
      <c r="AB107" s="156"/>
      <c r="AC107" s="156"/>
      <c r="AD107" s="156"/>
      <c r="AE107" s="156"/>
      <c r="AF107" s="156"/>
      <c r="AG107" s="156"/>
      <c r="AH107" s="156"/>
      <c r="AI107" s="156"/>
      <c r="AJ107" s="156"/>
      <c r="AK107" s="416"/>
      <c r="AL107" s="492"/>
      <c r="AM107" s="492"/>
      <c r="AN107" s="492"/>
      <c r="AO107" s="492"/>
      <c r="AP107" s="491"/>
    </row>
    <row r="108" spans="1:42">
      <c r="A108" s="156"/>
      <c r="B108" s="161"/>
      <c r="C108" s="161"/>
      <c r="D108" s="161"/>
      <c r="E108" s="161"/>
      <c r="F108" s="161"/>
      <c r="G108" s="161"/>
      <c r="H108" s="161"/>
      <c r="I108" s="161"/>
      <c r="J108" s="161"/>
      <c r="K108" s="161"/>
      <c r="L108" s="161"/>
      <c r="M108" s="161"/>
      <c r="N108" s="161"/>
      <c r="O108" s="161"/>
      <c r="P108" s="161"/>
      <c r="Q108" s="976" t="s">
        <v>403</v>
      </c>
      <c r="R108" s="976"/>
      <c r="S108" s="976"/>
      <c r="T108" s="976"/>
      <c r="U108" s="1232">
        <f>SUM(AP43:AP46)</f>
        <v>0</v>
      </c>
      <c r="V108" s="1232"/>
      <c r="W108" s="1232"/>
      <c r="X108" s="1232"/>
      <c r="Y108" s="161" t="s">
        <v>405</v>
      </c>
      <c r="Z108" s="156"/>
      <c r="AA108" s="156"/>
      <c r="AB108" s="156"/>
      <c r="AC108" s="156"/>
      <c r="AD108" s="156"/>
      <c r="AE108" s="156"/>
      <c r="AF108" s="156"/>
      <c r="AG108" s="156"/>
      <c r="AH108" s="156"/>
      <c r="AI108" s="156"/>
      <c r="AJ108" s="156"/>
      <c r="AK108" s="416"/>
      <c r="AL108" s="492"/>
      <c r="AM108" s="492"/>
      <c r="AN108" s="492"/>
      <c r="AO108" s="492"/>
      <c r="AP108" s="491"/>
    </row>
    <row r="109" spans="1:42">
      <c r="A109" s="156"/>
      <c r="B109" s="161"/>
      <c r="C109" s="161"/>
      <c r="D109" s="161"/>
      <c r="E109" s="161"/>
      <c r="F109" s="161"/>
      <c r="G109" s="161"/>
      <c r="H109" s="1437" t="s">
        <v>372</v>
      </c>
      <c r="I109" s="1438"/>
      <c r="J109" s="1439"/>
      <c r="K109" s="1432">
        <f>SUM(R96:T100)</f>
        <v>0</v>
      </c>
      <c r="L109" s="1433"/>
      <c r="M109" s="1434"/>
      <c r="N109" s="161"/>
      <c r="O109" s="161"/>
      <c r="P109" s="161"/>
      <c r="Q109" s="973" t="s">
        <v>404</v>
      </c>
      <c r="R109" s="973"/>
      <c r="S109" s="973"/>
      <c r="T109" s="973"/>
      <c r="U109" s="1232">
        <f>SUM(AP47:AP52)</f>
        <v>0</v>
      </c>
      <c r="V109" s="1232"/>
      <c r="W109" s="1232"/>
      <c r="X109" s="1232"/>
      <c r="Y109" s="161" t="s">
        <v>405</v>
      </c>
      <c r="Z109" s="156"/>
      <c r="AA109" s="156"/>
      <c r="AB109" s="156"/>
      <c r="AC109" s="156"/>
      <c r="AD109" s="156"/>
      <c r="AE109" s="156"/>
      <c r="AF109" s="156"/>
      <c r="AG109" s="156"/>
      <c r="AH109" s="156"/>
      <c r="AI109" s="156"/>
      <c r="AJ109" s="156"/>
      <c r="AK109" s="416"/>
      <c r="AL109" s="492"/>
      <c r="AM109" s="492"/>
      <c r="AN109" s="492"/>
      <c r="AO109" s="492"/>
      <c r="AP109" s="491"/>
    </row>
    <row r="110" spans="1:42">
      <c r="A110" s="156"/>
      <c r="B110" s="161"/>
      <c r="C110" s="161"/>
      <c r="D110" s="161"/>
      <c r="E110" s="161"/>
      <c r="F110" s="161"/>
      <c r="G110" s="161"/>
      <c r="H110" s="1435" t="s">
        <v>412</v>
      </c>
      <c r="I110" s="1440"/>
      <c r="J110" s="1436"/>
      <c r="K110" s="1432" t="str">
        <f>IF(AND(R103="",R104=""),"",IF(R103="",R104,IF(R104="",R103,R103+R104)))</f>
        <v/>
      </c>
      <c r="L110" s="1433"/>
      <c r="M110" s="1434"/>
      <c r="N110" s="161"/>
      <c r="O110" s="161"/>
      <c r="P110" s="161"/>
      <c r="Q110" s="976" t="s">
        <v>406</v>
      </c>
      <c r="R110" s="976"/>
      <c r="S110" s="976"/>
      <c r="T110" s="976"/>
      <c r="U110" s="1232">
        <f>SUM(AP96:AP98)</f>
        <v>0</v>
      </c>
      <c r="V110" s="1232"/>
      <c r="W110" s="1232"/>
      <c r="X110" s="1232"/>
      <c r="Y110" s="161" t="s">
        <v>405</v>
      </c>
      <c r="Z110" s="156"/>
      <c r="AA110" s="156"/>
      <c r="AB110" s="156"/>
      <c r="AC110" s="156"/>
      <c r="AD110" s="156"/>
      <c r="AE110" s="156"/>
      <c r="AF110" s="156"/>
      <c r="AG110" s="156"/>
      <c r="AH110" s="156"/>
      <c r="AI110" s="156"/>
      <c r="AJ110" s="156"/>
      <c r="AK110" s="416"/>
      <c r="AL110" s="492"/>
      <c r="AM110" s="492"/>
      <c r="AN110" s="492"/>
      <c r="AO110" s="492"/>
      <c r="AP110" s="491"/>
    </row>
    <row r="111" spans="1:42">
      <c r="A111" s="156"/>
      <c r="B111" s="161"/>
      <c r="C111" s="161"/>
      <c r="D111" s="161"/>
      <c r="E111" s="161"/>
      <c r="F111" s="161"/>
      <c r="G111" s="161"/>
      <c r="H111" s="431"/>
      <c r="I111" s="431"/>
      <c r="J111" s="431"/>
      <c r="K111" s="303"/>
      <c r="L111" s="303"/>
      <c r="M111" s="303"/>
      <c r="N111" s="161"/>
      <c r="O111" s="161"/>
      <c r="P111" s="161"/>
      <c r="Q111" s="161"/>
      <c r="R111" s="161"/>
      <c r="S111" s="161"/>
      <c r="T111" s="161"/>
      <c r="U111" s="161"/>
      <c r="V111" s="161"/>
      <c r="W111" s="156"/>
      <c r="X111" s="156"/>
      <c r="Y111" s="156"/>
      <c r="Z111" s="156"/>
      <c r="AA111" s="156"/>
      <c r="AB111" s="156"/>
      <c r="AC111" s="156"/>
      <c r="AD111" s="156"/>
      <c r="AE111" s="156"/>
      <c r="AF111" s="156"/>
      <c r="AG111" s="156"/>
      <c r="AH111" s="156"/>
      <c r="AI111" s="156"/>
      <c r="AJ111" s="156"/>
      <c r="AK111" s="416"/>
      <c r="AL111" s="492"/>
      <c r="AM111" s="492"/>
      <c r="AN111" s="492"/>
      <c r="AO111" s="492"/>
      <c r="AP111" s="491"/>
    </row>
    <row r="112" spans="1:42">
      <c r="A112" s="156"/>
      <c r="B112" s="161"/>
      <c r="C112" s="161"/>
      <c r="D112" s="161"/>
      <c r="E112" s="161"/>
      <c r="F112" s="161"/>
      <c r="G112" s="161"/>
      <c r="H112" s="161"/>
      <c r="I112" s="161"/>
      <c r="J112" s="161"/>
      <c r="K112" s="161"/>
      <c r="L112" s="161"/>
      <c r="M112" s="161"/>
      <c r="N112" s="161"/>
      <c r="O112" s="161"/>
      <c r="P112" s="161"/>
      <c r="Q112" s="161" t="s">
        <v>407</v>
      </c>
      <c r="R112" s="161"/>
      <c r="S112" s="161"/>
      <c r="T112" s="1231" t="str">
        <f>IF(N53="","",(U108+U109+U110)*100/AO53)</f>
        <v/>
      </c>
      <c r="U112" s="1231"/>
      <c r="V112" s="161" t="s">
        <v>411</v>
      </c>
      <c r="W112" s="156"/>
      <c r="X112" s="156"/>
      <c r="Y112" s="156"/>
      <c r="Z112" s="156"/>
      <c r="AA112" s="156"/>
      <c r="AB112" s="156"/>
      <c r="AC112" s="156"/>
      <c r="AD112" s="156"/>
      <c r="AE112" s="156"/>
      <c r="AF112" s="156"/>
      <c r="AG112" s="156"/>
      <c r="AH112" s="156"/>
      <c r="AI112" s="156"/>
      <c r="AJ112" s="156"/>
      <c r="AK112" s="416"/>
      <c r="AL112" s="492"/>
      <c r="AM112" s="492"/>
      <c r="AN112" s="492"/>
      <c r="AO112" s="492"/>
      <c r="AP112" s="491"/>
    </row>
    <row r="113" spans="1:42">
      <c r="A113" s="156"/>
      <c r="B113" s="199"/>
      <c r="C113" s="199"/>
      <c r="D113" s="199"/>
      <c r="E113" s="199"/>
      <c r="F113" s="199"/>
      <c r="G113" s="161"/>
      <c r="H113" s="988" t="s">
        <v>533</v>
      </c>
      <c r="I113" s="988"/>
      <c r="J113" s="988"/>
      <c r="K113" s="1441"/>
      <c r="L113" s="1442" t="str">
        <f>IF(N38="","",N38)</f>
        <v/>
      </c>
      <c r="M113" s="1443"/>
      <c r="N113" s="161" t="s">
        <v>405</v>
      </c>
      <c r="O113" s="161"/>
      <c r="P113" s="161"/>
      <c r="Q113" s="161"/>
      <c r="R113" s="161"/>
      <c r="S113" s="161"/>
      <c r="T113" s="161"/>
      <c r="U113" s="161"/>
      <c r="V113" s="161"/>
      <c r="W113" s="156"/>
      <c r="X113" s="156"/>
      <c r="Y113" s="156"/>
      <c r="Z113" s="156"/>
      <c r="AA113" s="156"/>
      <c r="AB113" s="156"/>
      <c r="AC113" s="156"/>
      <c r="AD113" s="156"/>
      <c r="AE113" s="156"/>
      <c r="AF113" s="156"/>
      <c r="AG113" s="156"/>
      <c r="AH113" s="156"/>
      <c r="AI113" s="156"/>
      <c r="AJ113" s="156"/>
      <c r="AK113" s="416"/>
      <c r="AL113" s="492"/>
      <c r="AM113" s="492"/>
      <c r="AN113" s="492"/>
      <c r="AO113" s="492"/>
      <c r="AP113" s="491"/>
    </row>
    <row r="114" spans="1:42">
      <c r="A114" s="156"/>
      <c r="B114" s="138"/>
      <c r="C114" s="156"/>
      <c r="D114" s="156"/>
      <c r="E114" s="156"/>
      <c r="F114" s="156"/>
      <c r="G114" s="199"/>
      <c r="H114" s="199"/>
      <c r="I114" s="199"/>
      <c r="J114" s="199"/>
      <c r="K114" s="199"/>
      <c r="L114" s="1435" t="str">
        <f>IF(T38="","",T38)</f>
        <v/>
      </c>
      <c r="M114" s="1436"/>
      <c r="N114" s="161" t="s">
        <v>402</v>
      </c>
      <c r="O114" s="161"/>
      <c r="P114" s="161"/>
      <c r="Q114" s="161"/>
      <c r="R114" s="161"/>
      <c r="S114" s="161"/>
      <c r="T114" s="161"/>
      <c r="U114" s="161"/>
      <c r="V114" s="161"/>
      <c r="W114" s="156"/>
      <c r="X114" s="156"/>
      <c r="Y114" s="156"/>
      <c r="Z114" s="156"/>
      <c r="AA114" s="156"/>
      <c r="AB114" s="156"/>
      <c r="AC114" s="156"/>
      <c r="AD114" s="156"/>
      <c r="AE114" s="156"/>
      <c r="AF114" s="156"/>
      <c r="AG114" s="156"/>
      <c r="AH114" s="156"/>
      <c r="AI114" s="156"/>
      <c r="AJ114" s="156"/>
      <c r="AK114" s="416"/>
      <c r="AL114" s="492"/>
      <c r="AM114" s="492"/>
      <c r="AN114" s="492"/>
      <c r="AO114" s="492"/>
      <c r="AP114" s="491"/>
    </row>
    <row r="115" spans="1:42">
      <c r="A115" s="156"/>
      <c r="B115" s="196" t="s">
        <v>375</v>
      </c>
      <c r="C115" s="200"/>
      <c r="D115" s="200"/>
      <c r="E115" s="200"/>
      <c r="F115" s="201"/>
      <c r="G115" s="156"/>
      <c r="H115" s="156"/>
      <c r="I115" s="156"/>
      <c r="J115" s="156"/>
      <c r="K115" s="156"/>
      <c r="L115" s="156"/>
      <c r="M115" s="156"/>
      <c r="N115" s="199"/>
      <c r="O115" s="199"/>
      <c r="P115" s="199"/>
      <c r="Q115" s="199"/>
      <c r="R115" s="199"/>
      <c r="S115" s="199"/>
      <c r="T115" s="199"/>
      <c r="U115" s="199"/>
      <c r="V115" s="199"/>
      <c r="W115" s="156"/>
      <c r="X115" s="156"/>
      <c r="Y115" s="156"/>
      <c r="Z115" s="156"/>
      <c r="AA115" s="156"/>
      <c r="AB115" s="156"/>
      <c r="AC115" s="156"/>
      <c r="AD115" s="156"/>
      <c r="AE115" s="156"/>
      <c r="AF115" s="156"/>
      <c r="AG115" s="156"/>
      <c r="AH115" s="156"/>
      <c r="AI115" s="156"/>
      <c r="AJ115" s="156"/>
      <c r="AK115" s="416"/>
      <c r="AL115" s="492"/>
      <c r="AM115" s="492"/>
      <c r="AN115" s="492"/>
      <c r="AO115" s="492"/>
      <c r="AP115" s="491"/>
    </row>
    <row r="116" spans="1:42">
      <c r="A116" s="156"/>
      <c r="B116" s="202" t="s">
        <v>376</v>
      </c>
      <c r="C116" s="200"/>
      <c r="D116" s="200"/>
      <c r="E116" s="200"/>
      <c r="F116" s="201"/>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c r="AE116" s="156"/>
      <c r="AF116" s="156"/>
      <c r="AG116" s="156"/>
      <c r="AH116" s="156"/>
      <c r="AI116" s="156"/>
      <c r="AJ116" s="156"/>
      <c r="AK116" s="416"/>
      <c r="AL116" s="492"/>
      <c r="AM116" s="492"/>
      <c r="AN116" s="492"/>
      <c r="AO116" s="492"/>
      <c r="AP116" s="491"/>
    </row>
    <row r="117" spans="1:42">
      <c r="A117" s="156"/>
      <c r="B117" s="202" t="s">
        <v>377</v>
      </c>
      <c r="C117" s="200"/>
      <c r="D117" s="200"/>
      <c r="E117" s="200"/>
      <c r="F117" s="201"/>
      <c r="G117" s="156"/>
      <c r="H117" s="156"/>
      <c r="I117" s="156"/>
      <c r="J117" s="156"/>
      <c r="K117" s="156"/>
      <c r="L117" s="156"/>
      <c r="M117" s="156"/>
      <c r="N117" s="156"/>
      <c r="O117" s="156"/>
      <c r="P117" s="156"/>
      <c r="Q117" s="156"/>
      <c r="R117" s="156"/>
      <c r="S117" s="156"/>
      <c r="T117" s="156"/>
      <c r="U117" s="156"/>
      <c r="V117" s="156"/>
      <c r="W117" s="156"/>
      <c r="X117" s="156"/>
      <c r="Y117" s="156"/>
      <c r="Z117" s="156"/>
      <c r="AA117" s="156"/>
      <c r="AB117" s="156"/>
      <c r="AC117" s="156"/>
      <c r="AD117" s="156"/>
      <c r="AE117" s="156"/>
      <c r="AF117" s="156"/>
      <c r="AG117" s="156"/>
      <c r="AH117" s="156"/>
      <c r="AI117" s="156"/>
      <c r="AJ117" s="156"/>
      <c r="AK117" s="416"/>
      <c r="AL117" s="492"/>
      <c r="AM117" s="492"/>
      <c r="AN117" s="492"/>
      <c r="AO117" s="492"/>
      <c r="AP117" s="491"/>
    </row>
    <row r="118" spans="1:42">
      <c r="B118" s="130"/>
      <c r="C118" s="130"/>
      <c r="D118" s="130"/>
      <c r="E118" s="130"/>
      <c r="F118" s="130"/>
      <c r="AK118" s="492"/>
      <c r="AL118" s="492"/>
      <c r="AM118" s="492"/>
      <c r="AN118" s="492"/>
      <c r="AO118" s="492"/>
      <c r="AP118" s="491"/>
    </row>
    <row r="123" spans="1:42">
      <c r="B123" s="121"/>
      <c r="C123" s="121"/>
    </row>
  </sheetData>
  <sheetProtection password="CF32" sheet="1" formatCells="0" selectLockedCells="1"/>
  <customSheetViews>
    <customSheetView guid="{EF37224A-BEAD-47A8-87A2-E8BBC3DBEF06}" showPageBreaks="1" fitToPage="1" printArea="1" view="pageBreakPreview" topLeftCell="A22">
      <selection activeCell="Q27" sqref="Q27"/>
      <pageMargins left="0.39370078740157483" right="0.35433070866141736" top="0.31496062992125984" bottom="0.23622047244094491" header="0.31496062992125984" footer="0.19685039370078741"/>
      <pageSetup paperSize="9" scale="98" orientation="portrait" blackAndWhite="1" r:id="rId1"/>
      <extLst>
        <ext xmlns:xlsdti="http://schemas.microsoft.com/office/spreadsheetml/2023/showDataTypeIcons" uri="{a3c15fd4-4149-4032-8f15-062bd4999b60}">
          <xlsdti:showDataTypeIconsCustomSheetView visible="0"/>
        </ext>
      </extLst>
    </customSheetView>
  </customSheetViews>
  <mergeCells count="451">
    <mergeCell ref="B100:C100"/>
    <mergeCell ref="D96:G96"/>
    <mergeCell ref="D97:G97"/>
    <mergeCell ref="T31:V31"/>
    <mergeCell ref="B38:M38"/>
    <mergeCell ref="B29:M29"/>
    <mergeCell ref="N29:P29"/>
    <mergeCell ref="Q29:S29"/>
    <mergeCell ref="T29:V29"/>
    <mergeCell ref="D98:G98"/>
    <mergeCell ref="B99:C99"/>
    <mergeCell ref="D99:G99"/>
    <mergeCell ref="D100:G100"/>
    <mergeCell ref="U2:V2"/>
    <mergeCell ref="B3:G3"/>
    <mergeCell ref="B4:G6"/>
    <mergeCell ref="H4:J4"/>
    <mergeCell ref="K4:M4"/>
    <mergeCell ref="N4:P4"/>
    <mergeCell ref="Q4:S4"/>
    <mergeCell ref="T4:V4"/>
    <mergeCell ref="H5:J5"/>
    <mergeCell ref="K5:M5"/>
    <mergeCell ref="N5:P5"/>
    <mergeCell ref="R5:S5"/>
    <mergeCell ref="T5:V5"/>
    <mergeCell ref="B7:B28"/>
    <mergeCell ref="C7:G7"/>
    <mergeCell ref="H7:I7"/>
    <mergeCell ref="K7:L7"/>
    <mergeCell ref="N7:P7"/>
    <mergeCell ref="T7:V7"/>
    <mergeCell ref="K9:L9"/>
    <mergeCell ref="N9:P9"/>
    <mergeCell ref="T9:V9"/>
    <mergeCell ref="C8:G8"/>
    <mergeCell ref="H6:I6"/>
    <mergeCell ref="N6:P6"/>
    <mergeCell ref="T6:V6"/>
    <mergeCell ref="R6:S6"/>
    <mergeCell ref="K11:L11"/>
    <mergeCell ref="N11:P11"/>
    <mergeCell ref="T11:V11"/>
    <mergeCell ref="H8:I8"/>
    <mergeCell ref="K8:L8"/>
    <mergeCell ref="N8:P8"/>
    <mergeCell ref="T8:V8"/>
    <mergeCell ref="C9:G9"/>
    <mergeCell ref="H9:I9"/>
    <mergeCell ref="K13:L13"/>
    <mergeCell ref="N13:P13"/>
    <mergeCell ref="T13:V13"/>
    <mergeCell ref="C10:G10"/>
    <mergeCell ref="H10:I10"/>
    <mergeCell ref="K10:L10"/>
    <mergeCell ref="N10:P10"/>
    <mergeCell ref="T10:V10"/>
    <mergeCell ref="C11:G11"/>
    <mergeCell ref="H11:I11"/>
    <mergeCell ref="K15:L15"/>
    <mergeCell ref="N15:P15"/>
    <mergeCell ref="T15:V15"/>
    <mergeCell ref="C12:G12"/>
    <mergeCell ref="H12:I12"/>
    <mergeCell ref="K12:L12"/>
    <mergeCell ref="N12:P12"/>
    <mergeCell ref="T12:V12"/>
    <mergeCell ref="C13:G13"/>
    <mergeCell ref="H13:I13"/>
    <mergeCell ref="K17:L17"/>
    <mergeCell ref="N17:P17"/>
    <mergeCell ref="T17:V17"/>
    <mergeCell ref="C14:G14"/>
    <mergeCell ref="H14:I14"/>
    <mergeCell ref="K14:L14"/>
    <mergeCell ref="N14:P14"/>
    <mergeCell ref="T14:V14"/>
    <mergeCell ref="C15:G15"/>
    <mergeCell ref="H15:I15"/>
    <mergeCell ref="K19:L19"/>
    <mergeCell ref="N19:P19"/>
    <mergeCell ref="T19:V19"/>
    <mergeCell ref="C16:G16"/>
    <mergeCell ref="H16:I16"/>
    <mergeCell ref="K16:L16"/>
    <mergeCell ref="N16:P16"/>
    <mergeCell ref="T16:V16"/>
    <mergeCell ref="C17:G17"/>
    <mergeCell ref="H17:I17"/>
    <mergeCell ref="K21:L21"/>
    <mergeCell ref="N21:P21"/>
    <mergeCell ref="T21:V21"/>
    <mergeCell ref="C18:G18"/>
    <mergeCell ref="H18:I18"/>
    <mergeCell ref="K18:L18"/>
    <mergeCell ref="N18:P18"/>
    <mergeCell ref="T18:V18"/>
    <mergeCell ref="C19:G19"/>
    <mergeCell ref="H19:I19"/>
    <mergeCell ref="K23:L23"/>
    <mergeCell ref="N23:P23"/>
    <mergeCell ref="T23:V23"/>
    <mergeCell ref="C20:G20"/>
    <mergeCell ref="H20:I20"/>
    <mergeCell ref="K20:L20"/>
    <mergeCell ref="N20:P20"/>
    <mergeCell ref="T20:V20"/>
    <mergeCell ref="C21:G21"/>
    <mergeCell ref="H21:I21"/>
    <mergeCell ref="T27:V27"/>
    <mergeCell ref="E26:G26"/>
    <mergeCell ref="H26:I26"/>
    <mergeCell ref="C22:G22"/>
    <mergeCell ref="H22:I22"/>
    <mergeCell ref="K22:L22"/>
    <mergeCell ref="N22:P22"/>
    <mergeCell ref="T22:V22"/>
    <mergeCell ref="C23:G23"/>
    <mergeCell ref="H23:I23"/>
    <mergeCell ref="T24:V24"/>
    <mergeCell ref="C25:G25"/>
    <mergeCell ref="H25:I25"/>
    <mergeCell ref="K25:L25"/>
    <mergeCell ref="N25:P25"/>
    <mergeCell ref="T25:V25"/>
    <mergeCell ref="K26:L26"/>
    <mergeCell ref="N26:P26"/>
    <mergeCell ref="C24:G24"/>
    <mergeCell ref="H24:I24"/>
    <mergeCell ref="K24:L24"/>
    <mergeCell ref="N24:P24"/>
    <mergeCell ref="C26:D27"/>
    <mergeCell ref="E27:G27"/>
    <mergeCell ref="H27:I27"/>
    <mergeCell ref="K27:L27"/>
    <mergeCell ref="H31:I31"/>
    <mergeCell ref="K31:L31"/>
    <mergeCell ref="N31:P31"/>
    <mergeCell ref="T26:V26"/>
    <mergeCell ref="C28:D28"/>
    <mergeCell ref="E28:G28"/>
    <mergeCell ref="H28:I28"/>
    <mergeCell ref="K28:L28"/>
    <mergeCell ref="N28:P28"/>
    <mergeCell ref="T28:V28"/>
    <mergeCell ref="K33:L33"/>
    <mergeCell ref="N33:P33"/>
    <mergeCell ref="T33:V33"/>
    <mergeCell ref="B30:B37"/>
    <mergeCell ref="C30:G30"/>
    <mergeCell ref="H30:I30"/>
    <mergeCell ref="K30:L30"/>
    <mergeCell ref="N30:P30"/>
    <mergeCell ref="T30:V30"/>
    <mergeCell ref="C31:G31"/>
    <mergeCell ref="K35:L35"/>
    <mergeCell ref="N35:P35"/>
    <mergeCell ref="T35:V35"/>
    <mergeCell ref="C32:G32"/>
    <mergeCell ref="H32:I32"/>
    <mergeCell ref="K32:L32"/>
    <mergeCell ref="N32:P32"/>
    <mergeCell ref="T32:V32"/>
    <mergeCell ref="C33:G33"/>
    <mergeCell ref="H33:I33"/>
    <mergeCell ref="Q40:S40"/>
    <mergeCell ref="T40:V40"/>
    <mergeCell ref="H41:J41"/>
    <mergeCell ref="C34:G34"/>
    <mergeCell ref="H34:I34"/>
    <mergeCell ref="K34:L34"/>
    <mergeCell ref="N34:P34"/>
    <mergeCell ref="T34:V34"/>
    <mergeCell ref="C35:G35"/>
    <mergeCell ref="H35:I35"/>
    <mergeCell ref="C36:D36"/>
    <mergeCell ref="E36:G36"/>
    <mergeCell ref="H36:I36"/>
    <mergeCell ref="K36:L36"/>
    <mergeCell ref="N36:P36"/>
    <mergeCell ref="T36:V36"/>
    <mergeCell ref="T42:V42"/>
    <mergeCell ref="Q44:R44"/>
    <mergeCell ref="T44:V44"/>
    <mergeCell ref="C37:D37"/>
    <mergeCell ref="E37:G37"/>
    <mergeCell ref="H37:I37"/>
    <mergeCell ref="K37:L37"/>
    <mergeCell ref="N37:P37"/>
    <mergeCell ref="T37:V37"/>
    <mergeCell ref="T41:V41"/>
    <mergeCell ref="N38:P38"/>
    <mergeCell ref="Q38:S38"/>
    <mergeCell ref="T38:V38"/>
    <mergeCell ref="H40:J40"/>
    <mergeCell ref="K40:M40"/>
    <mergeCell ref="K43:L43"/>
    <mergeCell ref="N43:P43"/>
    <mergeCell ref="T43:V43"/>
    <mergeCell ref="Q41:S41"/>
    <mergeCell ref="N40:P40"/>
    <mergeCell ref="K41:M41"/>
    <mergeCell ref="N41:P41"/>
    <mergeCell ref="Q43:R43"/>
    <mergeCell ref="C44:D44"/>
    <mergeCell ref="H44:I44"/>
    <mergeCell ref="K44:L44"/>
    <mergeCell ref="N44:P44"/>
    <mergeCell ref="H42:I42"/>
    <mergeCell ref="N42:P42"/>
    <mergeCell ref="E42:F42"/>
    <mergeCell ref="N46:P46"/>
    <mergeCell ref="Q46:R46"/>
    <mergeCell ref="T46:V46"/>
    <mergeCell ref="C45:D45"/>
    <mergeCell ref="H45:I45"/>
    <mergeCell ref="K45:L45"/>
    <mergeCell ref="N45:P45"/>
    <mergeCell ref="N47:P47"/>
    <mergeCell ref="Q47:R47"/>
    <mergeCell ref="T47:V47"/>
    <mergeCell ref="C43:D43"/>
    <mergeCell ref="H43:I43"/>
    <mergeCell ref="Q45:R45"/>
    <mergeCell ref="T45:V45"/>
    <mergeCell ref="C46:D46"/>
    <mergeCell ref="H46:I46"/>
    <mergeCell ref="K46:L46"/>
    <mergeCell ref="N48:P48"/>
    <mergeCell ref="Q48:R48"/>
    <mergeCell ref="C48:F48"/>
    <mergeCell ref="C49:F49"/>
    <mergeCell ref="C50:F50"/>
    <mergeCell ref="T48:V48"/>
    <mergeCell ref="T49:V49"/>
    <mergeCell ref="H50:I50"/>
    <mergeCell ref="K50:L50"/>
    <mergeCell ref="N50:P50"/>
    <mergeCell ref="Q50:R50"/>
    <mergeCell ref="T50:V50"/>
    <mergeCell ref="H49:I49"/>
    <mergeCell ref="K49:L49"/>
    <mergeCell ref="N49:P49"/>
    <mergeCell ref="Q49:R49"/>
    <mergeCell ref="T51:V51"/>
    <mergeCell ref="H52:I52"/>
    <mergeCell ref="K52:L52"/>
    <mergeCell ref="N52:P52"/>
    <mergeCell ref="Q52:R52"/>
    <mergeCell ref="T52:V52"/>
    <mergeCell ref="H51:I51"/>
    <mergeCell ref="K51:L51"/>
    <mergeCell ref="N51:P51"/>
    <mergeCell ref="Q51:R51"/>
    <mergeCell ref="N53:P53"/>
    <mergeCell ref="Q53:S53"/>
    <mergeCell ref="T53:V53"/>
    <mergeCell ref="E54:G54"/>
    <mergeCell ref="H54:I54"/>
    <mergeCell ref="K54:L54"/>
    <mergeCell ref="N54:P54"/>
    <mergeCell ref="Q54:R54"/>
    <mergeCell ref="T54:V54"/>
    <mergeCell ref="T55:V55"/>
    <mergeCell ref="T56:V56"/>
    <mergeCell ref="E55:G55"/>
    <mergeCell ref="H55:I55"/>
    <mergeCell ref="K55:L55"/>
    <mergeCell ref="N55:P55"/>
    <mergeCell ref="Q55:R55"/>
    <mergeCell ref="E56:G56"/>
    <mergeCell ref="H56:I56"/>
    <mergeCell ref="K56:L56"/>
    <mergeCell ref="U61:V61"/>
    <mergeCell ref="E58:G58"/>
    <mergeCell ref="H58:I58"/>
    <mergeCell ref="K58:L58"/>
    <mergeCell ref="N58:P58"/>
    <mergeCell ref="T57:V57"/>
    <mergeCell ref="T58:V58"/>
    <mergeCell ref="E57:G57"/>
    <mergeCell ref="H57:I57"/>
    <mergeCell ref="K57:L57"/>
    <mergeCell ref="N56:P56"/>
    <mergeCell ref="T59:V59"/>
    <mergeCell ref="N57:P57"/>
    <mergeCell ref="Q57:R57"/>
    <mergeCell ref="Q58:R58"/>
    <mergeCell ref="Q56:R56"/>
    <mergeCell ref="B59:M59"/>
    <mergeCell ref="N59:P59"/>
    <mergeCell ref="Q59:S59"/>
    <mergeCell ref="B61:M61"/>
    <mergeCell ref="O61:P61"/>
    <mergeCell ref="Q61:S61"/>
    <mergeCell ref="Q64:R64"/>
    <mergeCell ref="T64:V64"/>
    <mergeCell ref="B63:G63"/>
    <mergeCell ref="H63:I63"/>
    <mergeCell ref="K63:L63"/>
    <mergeCell ref="N63:P63"/>
    <mergeCell ref="Q63:R63"/>
    <mergeCell ref="Q65:S65"/>
    <mergeCell ref="U65:V65"/>
    <mergeCell ref="B67:M67"/>
    <mergeCell ref="N67:T67"/>
    <mergeCell ref="U67:V67"/>
    <mergeCell ref="T63:V63"/>
    <mergeCell ref="B64:G64"/>
    <mergeCell ref="H64:I64"/>
    <mergeCell ref="K64:L64"/>
    <mergeCell ref="N64:P64"/>
    <mergeCell ref="B78:D78"/>
    <mergeCell ref="E78:F78"/>
    <mergeCell ref="G78:H78"/>
    <mergeCell ref="L78:N78"/>
    <mergeCell ref="O78:P78"/>
    <mergeCell ref="B68:M68"/>
    <mergeCell ref="N68:T68"/>
    <mergeCell ref="B70:V70"/>
    <mergeCell ref="G74:I74"/>
    <mergeCell ref="J74:M74"/>
    <mergeCell ref="B79:D79"/>
    <mergeCell ref="E79:F79"/>
    <mergeCell ref="G79:H79"/>
    <mergeCell ref="L79:N79"/>
    <mergeCell ref="O79:P79"/>
    <mergeCell ref="B80:D80"/>
    <mergeCell ref="E80:F80"/>
    <mergeCell ref="G80:H80"/>
    <mergeCell ref="L80:N80"/>
    <mergeCell ref="O80:P80"/>
    <mergeCell ref="B81:D81"/>
    <mergeCell ref="E81:F81"/>
    <mergeCell ref="G81:H81"/>
    <mergeCell ref="L81:N81"/>
    <mergeCell ref="O81:P81"/>
    <mergeCell ref="B82:D82"/>
    <mergeCell ref="E82:F82"/>
    <mergeCell ref="G82:H82"/>
    <mergeCell ref="B83:D83"/>
    <mergeCell ref="E83:F83"/>
    <mergeCell ref="G83:H83"/>
    <mergeCell ref="B84:D84"/>
    <mergeCell ref="E84:F84"/>
    <mergeCell ref="G84:H84"/>
    <mergeCell ref="N95:Q95"/>
    <mergeCell ref="B85:D85"/>
    <mergeCell ref="E85:F85"/>
    <mergeCell ref="G85:H85"/>
    <mergeCell ref="B87:J87"/>
    <mergeCell ref="K87:P87"/>
    <mergeCell ref="B91:J91"/>
    <mergeCell ref="K91:P91"/>
    <mergeCell ref="J97:L97"/>
    <mergeCell ref="Q91:V91"/>
    <mergeCell ref="W91:W92"/>
    <mergeCell ref="B92:J92"/>
    <mergeCell ref="K92:P92"/>
    <mergeCell ref="Q92:V92"/>
    <mergeCell ref="B95:G95"/>
    <mergeCell ref="H95:I95"/>
    <mergeCell ref="R95:V95"/>
    <mergeCell ref="J95:M95"/>
    <mergeCell ref="W96:W100"/>
    <mergeCell ref="R97:T97"/>
    <mergeCell ref="J96:L96"/>
    <mergeCell ref="R96:T96"/>
    <mergeCell ref="J98:L98"/>
    <mergeCell ref="H98:I98"/>
    <mergeCell ref="N96:P96"/>
    <mergeCell ref="U96:V96"/>
    <mergeCell ref="R98:T98"/>
    <mergeCell ref="U98:V98"/>
    <mergeCell ref="H100:I100"/>
    <mergeCell ref="J99:L99"/>
    <mergeCell ref="R100:T100"/>
    <mergeCell ref="U97:V97"/>
    <mergeCell ref="U99:V99"/>
    <mergeCell ref="R99:T99"/>
    <mergeCell ref="N97:P97"/>
    <mergeCell ref="N98:P98"/>
    <mergeCell ref="N99:P99"/>
    <mergeCell ref="H97:I97"/>
    <mergeCell ref="U103:V103"/>
    <mergeCell ref="R103:T103"/>
    <mergeCell ref="U100:V100"/>
    <mergeCell ref="K102:N102"/>
    <mergeCell ref="R102:V102"/>
    <mergeCell ref="O102:Q102"/>
    <mergeCell ref="N100:Q100"/>
    <mergeCell ref="O103:P103"/>
    <mergeCell ref="J100:L100"/>
    <mergeCell ref="R104:T104"/>
    <mergeCell ref="H113:K113"/>
    <mergeCell ref="L113:M113"/>
    <mergeCell ref="U104:V104"/>
    <mergeCell ref="F104:J104"/>
    <mergeCell ref="K104:M104"/>
    <mergeCell ref="U108:X108"/>
    <mergeCell ref="O104:P104"/>
    <mergeCell ref="L114:M114"/>
    <mergeCell ref="Q108:T108"/>
    <mergeCell ref="H109:J109"/>
    <mergeCell ref="K109:M109"/>
    <mergeCell ref="Q109:T109"/>
    <mergeCell ref="H110:J110"/>
    <mergeCell ref="T112:U112"/>
    <mergeCell ref="U109:X109"/>
    <mergeCell ref="U110:X110"/>
    <mergeCell ref="Q110:T110"/>
    <mergeCell ref="E44:F44"/>
    <mergeCell ref="E45:F45"/>
    <mergeCell ref="E46:F46"/>
    <mergeCell ref="C47:F47"/>
    <mergeCell ref="K110:M110"/>
    <mergeCell ref="C104:E104"/>
    <mergeCell ref="C55:D55"/>
    <mergeCell ref="C56:D56"/>
    <mergeCell ref="C57:D57"/>
    <mergeCell ref="H99:I99"/>
    <mergeCell ref="C58:D58"/>
    <mergeCell ref="F103:J103"/>
    <mergeCell ref="K103:M103"/>
    <mergeCell ref="B102:E102"/>
    <mergeCell ref="B54:B58"/>
    <mergeCell ref="C54:D54"/>
    <mergeCell ref="B96:C98"/>
    <mergeCell ref="B103:E103"/>
    <mergeCell ref="F102:J102"/>
    <mergeCell ref="H96:I96"/>
    <mergeCell ref="X76:AJ76"/>
    <mergeCell ref="X30:AJ37"/>
    <mergeCell ref="X74:AJ75"/>
    <mergeCell ref="W74:W75"/>
    <mergeCell ref="B40:G41"/>
    <mergeCell ref="B42:B51"/>
    <mergeCell ref="C42:D42"/>
    <mergeCell ref="U68:V68"/>
    <mergeCell ref="B65:M65"/>
    <mergeCell ref="O65:P65"/>
    <mergeCell ref="N27:P27"/>
    <mergeCell ref="H47:I47"/>
    <mergeCell ref="B52:C52"/>
    <mergeCell ref="D52:F52"/>
    <mergeCell ref="B53:M53"/>
    <mergeCell ref="C51:F51"/>
    <mergeCell ref="H48:I48"/>
    <mergeCell ref="K48:L48"/>
    <mergeCell ref="K47:L47"/>
    <mergeCell ref="E43:F43"/>
  </mergeCells>
  <phoneticPr fontId="26"/>
  <conditionalFormatting sqref="K92:P92">
    <cfRule type="expression" dxfId="5" priority="20" stopIfTrue="1">
      <formula>K87="総排出量"</formula>
    </cfRule>
  </conditionalFormatting>
  <dataValidations count="2">
    <dataValidation imeMode="halfAlpha" allowBlank="1" showInputMessage="1" showErrorMessage="1" sqref="Q36:Q37" xr:uid="{1CD0E68F-054D-47FB-AC8A-90FE03319EBC}"/>
    <dataValidation type="list" allowBlank="1" showInputMessage="1" showErrorMessage="1" sqref="C104:E104" xr:uid="{EE4C0CAF-05D4-418F-8217-AF8236E18106}">
      <formula1>$B$115:$B$117</formula1>
    </dataValidation>
  </dataValidations>
  <pageMargins left="0.39370078740157483" right="0.35433070866141736" top="0.31496062992125984" bottom="0.23622047244094491" header="0.31496062992125984" footer="0.19685039370078741"/>
  <pageSetup paperSize="9" scale="94" orientation="portrait" blackAndWhite="1" r:id="rId2"/>
  <drawing r:id="rId3"/>
  <legacyDrawing r:id="rId4"/>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13</vt:i4>
      </vt:variant>
      <vt:variant>
        <vt:lpstr>名前付き一覧</vt:lpstr>
      </vt:variant>
      <vt:variant>
        <vt:i4>13</vt:i4>
      </vt:variant>
    </vt:vector>
  </HeadingPairs>
  <TitlesOfParts>
    <vt:vector baseType="lpstr" size="26">
      <vt:lpstr>基本入力</vt:lpstr>
      <vt:lpstr>届出書</vt:lpstr>
      <vt:lpstr>基準算定表</vt:lpstr>
      <vt:lpstr>計画書</vt:lpstr>
      <vt:lpstr>①報告書</vt:lpstr>
      <vt:lpstr>①算定表</vt:lpstr>
      <vt:lpstr>①実施状況書 </vt:lpstr>
      <vt:lpstr>②報告書</vt:lpstr>
      <vt:lpstr>②算定表</vt:lpstr>
      <vt:lpstr>②実施状況書</vt:lpstr>
      <vt:lpstr>③報告書</vt:lpstr>
      <vt:lpstr>③算定表</vt:lpstr>
      <vt:lpstr>③実施状況書</vt:lpstr>
      <vt:lpstr>①算定表!Print_Area</vt:lpstr>
      <vt:lpstr>'①実施状況書 '!Print_Area</vt:lpstr>
      <vt:lpstr>①報告書!Print_Area</vt:lpstr>
      <vt:lpstr>②算定表!Print_Area</vt:lpstr>
      <vt:lpstr>②実施状況書!Print_Area</vt:lpstr>
      <vt:lpstr>②報告書!Print_Area</vt:lpstr>
      <vt:lpstr>③算定表!Print_Area</vt:lpstr>
      <vt:lpstr>③実施状況書!Print_Area</vt:lpstr>
      <vt:lpstr>③報告書!Print_Area</vt:lpstr>
      <vt:lpstr>基準算定表!Print_Area</vt:lpstr>
      <vt:lpstr>基本入力!Print_Area</vt:lpstr>
      <vt:lpstr>計画書!Print_Area</vt:lpstr>
      <vt:lpstr>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2026-04-27T00:36:04Z</cp:lastPrinted>
  <dcterms:created xsi:type="dcterms:W3CDTF">2011-09-29T02:41:49Z</dcterms:created>
  <dcterms:modified xsi:type="dcterms:W3CDTF">2026-05-14T01:08:45Z</dcterms:modified>
</cp:coreProperties>
</file>