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50"/>
  </bookViews>
  <sheets>
    <sheet name="集約版（参考様式）" sheetId="4" r:id="rId1"/>
    <sheet name="集約版（記載例）" sheetId="6" r:id="rId2"/>
    <sheet name="標準計算（参考様式）" sheetId="2" r:id="rId3"/>
    <sheet name="標準計算 (記載例)" sheetId="5" r:id="rId4"/>
    <sheet name="基準値" sheetId="7" state="hidden" r:id="rId5"/>
  </sheets>
  <externalReferences>
    <externalReference r:id="rId6"/>
  </externalReferences>
  <definedNames>
    <definedName name="_xlnm.Print_Area" localSheetId="0">'集約版（参考様式）'!$A$1:$AB$49</definedName>
    <definedName name="_xlnm.Print_Area" localSheetId="3">'標準計算 (記載例)'!$A$1:$M$48</definedName>
    <definedName name="_xlnm.Print_Area" localSheetId="2">'標準計算（参考様式）'!$A$1:$M$248</definedName>
    <definedName name="ガラスU値">[1]MAST!$B$37:$B$46</definedName>
    <definedName name="ガラス日射">[1]MAST!$B$75:$B$83</definedName>
    <definedName name="ドア">#REF!</definedName>
    <definedName name="夏期日射方位">[1]MAST!$I$14:$I$17</definedName>
    <definedName name="夏期日射方位２">[1]MAST!$I$20:$I$24</definedName>
    <definedName name="夏期日射率">[1]MAST!$B$66:$B$72</definedName>
    <definedName name="開口部Ｕ値">[1]MAST!$B$58:$B$63</definedName>
    <definedName name="給湯熱源">#REF!</definedName>
    <definedName name="建具種類">[1]MAST!$B$30:$B$34</definedName>
    <definedName name="杭種">#REF!</definedName>
    <definedName name="支持地盤">#REF!</definedName>
    <definedName name="種類">[1]MAST!#REF!</definedName>
    <definedName name="設1_1">#REF!</definedName>
    <definedName name="設1_2">#REF!</definedName>
    <definedName name="設定根拠">#REF!</definedName>
    <definedName name="窓">#REF!</definedName>
    <definedName name="断熱材">[1]MAST!$D$3:$D$57</definedName>
    <definedName name="地域区分">#REF!</definedName>
    <definedName name="地域区分２">[1]MAST!$B$49:$B$55</definedName>
    <definedName name="直接基礎形式">#REF!</definedName>
    <definedName name="直接基礎構造">#REF!</definedName>
    <definedName name="等級">#REF!</definedName>
    <definedName name="日射遮蔽">[1]MAST!$I$27:$I$34</definedName>
    <definedName name="部位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Q46" i="4" l="1"/>
  <c r="W46" i="4"/>
  <c r="L2" i="7"/>
  <c r="M2" i="7" s="1"/>
  <c r="K38" i="4" l="1"/>
  <c r="Z38" i="4" s="1"/>
  <c r="Z40" i="4"/>
  <c r="Z39" i="4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P9" i="2"/>
  <c r="I9" i="2" s="1"/>
  <c r="Q9" i="2"/>
  <c r="P10" i="2"/>
  <c r="Q10" i="2"/>
  <c r="P11" i="2"/>
  <c r="I11" i="2" s="1"/>
  <c r="Q11" i="2"/>
  <c r="P12" i="2"/>
  <c r="I12" i="2" s="1"/>
  <c r="Q12" i="2"/>
  <c r="P13" i="2"/>
  <c r="I13" i="2" s="1"/>
  <c r="Q13" i="2"/>
  <c r="P14" i="2"/>
  <c r="I14" i="2" s="1"/>
  <c r="Q14" i="2"/>
  <c r="P15" i="2"/>
  <c r="I15" i="2" s="1"/>
  <c r="Q15" i="2"/>
  <c r="P16" i="2"/>
  <c r="I16" i="2" s="1"/>
  <c r="Q16" i="2"/>
  <c r="P17" i="2"/>
  <c r="I17" i="2" s="1"/>
  <c r="Q17" i="2"/>
  <c r="P18" i="2"/>
  <c r="I18" i="2" s="1"/>
  <c r="Q18" i="2"/>
  <c r="P19" i="2"/>
  <c r="I19" i="2" s="1"/>
  <c r="Q19" i="2"/>
  <c r="P20" i="2"/>
  <c r="I20" i="2" s="1"/>
  <c r="Q20" i="2"/>
  <c r="P21" i="2"/>
  <c r="I21" i="2" s="1"/>
  <c r="Q21" i="2"/>
  <c r="P22" i="2"/>
  <c r="I22" i="2" s="1"/>
  <c r="Q22" i="2"/>
  <c r="P23" i="2"/>
  <c r="I23" i="2" s="1"/>
  <c r="Q23" i="2"/>
  <c r="P24" i="2"/>
  <c r="I24" i="2" s="1"/>
  <c r="Q24" i="2"/>
  <c r="P25" i="2"/>
  <c r="I25" i="2" s="1"/>
  <c r="Q25" i="2"/>
  <c r="P26" i="2"/>
  <c r="I26" i="2" s="1"/>
  <c r="Q26" i="2"/>
  <c r="P27" i="2"/>
  <c r="I27" i="2" s="1"/>
  <c r="Q27" i="2"/>
  <c r="P28" i="2"/>
  <c r="I28" i="2" s="1"/>
  <c r="Q28" i="2"/>
  <c r="P29" i="2"/>
  <c r="I29" i="2" s="1"/>
  <c r="Q29" i="2"/>
  <c r="P30" i="2"/>
  <c r="I30" i="2" s="1"/>
  <c r="Q30" i="2"/>
  <c r="P31" i="2"/>
  <c r="I31" i="2" s="1"/>
  <c r="Q31" i="2"/>
  <c r="P32" i="2"/>
  <c r="I32" i="2" s="1"/>
  <c r="Q32" i="2"/>
  <c r="P33" i="2"/>
  <c r="I33" i="2" s="1"/>
  <c r="Q33" i="2"/>
  <c r="P34" i="2"/>
  <c r="I34" i="2" s="1"/>
  <c r="Q34" i="2"/>
  <c r="P35" i="2"/>
  <c r="I35" i="2" s="1"/>
  <c r="Q35" i="2"/>
  <c r="P36" i="2"/>
  <c r="I36" i="2" s="1"/>
  <c r="Q36" i="2"/>
  <c r="P37" i="2"/>
  <c r="I37" i="2" s="1"/>
  <c r="Q37" i="2"/>
  <c r="P38" i="2"/>
  <c r="I38" i="2" s="1"/>
  <c r="Q38" i="2"/>
  <c r="P39" i="2"/>
  <c r="I39" i="2" s="1"/>
  <c r="Q39" i="2"/>
  <c r="P40" i="2"/>
  <c r="I40" i="2" s="1"/>
  <c r="Q40" i="2"/>
  <c r="P41" i="2"/>
  <c r="I41" i="2" s="1"/>
  <c r="Q41" i="2"/>
  <c r="P42" i="2"/>
  <c r="I42" i="2" s="1"/>
  <c r="Q42" i="2"/>
  <c r="P43" i="2"/>
  <c r="I43" i="2" s="1"/>
  <c r="Q43" i="2"/>
  <c r="P44" i="2"/>
  <c r="I44" i="2" s="1"/>
  <c r="Q44" i="2"/>
  <c r="P45" i="2"/>
  <c r="I45" i="2" s="1"/>
  <c r="Q45" i="2"/>
  <c r="P46" i="2"/>
  <c r="I46" i="2" s="1"/>
  <c r="Q46" i="2"/>
  <c r="P47" i="2"/>
  <c r="I47" i="2" s="1"/>
  <c r="Q47" i="2"/>
  <c r="P48" i="2"/>
  <c r="I48" i="2" s="1"/>
  <c r="Q48" i="2"/>
  <c r="P49" i="2"/>
  <c r="I49" i="2" s="1"/>
  <c r="Q49" i="2"/>
  <c r="P50" i="2"/>
  <c r="I50" i="2" s="1"/>
  <c r="Q50" i="2"/>
  <c r="P51" i="2"/>
  <c r="I51" i="2" s="1"/>
  <c r="Q51" i="2"/>
  <c r="P52" i="2"/>
  <c r="I52" i="2" s="1"/>
  <c r="Q52" i="2"/>
  <c r="P53" i="2"/>
  <c r="I53" i="2" s="1"/>
  <c r="Q53" i="2"/>
  <c r="P54" i="2"/>
  <c r="I54" i="2" s="1"/>
  <c r="Q54" i="2"/>
  <c r="P55" i="2"/>
  <c r="I55" i="2" s="1"/>
  <c r="Q55" i="2"/>
  <c r="P56" i="2"/>
  <c r="I56" i="2" s="1"/>
  <c r="Q56" i="2"/>
  <c r="P57" i="2"/>
  <c r="I57" i="2" s="1"/>
  <c r="Q57" i="2"/>
  <c r="P58" i="2"/>
  <c r="I58" i="2" s="1"/>
  <c r="Q58" i="2"/>
  <c r="P59" i="2"/>
  <c r="I59" i="2" s="1"/>
  <c r="Q59" i="2"/>
  <c r="P60" i="2"/>
  <c r="I60" i="2" s="1"/>
  <c r="Q60" i="2"/>
  <c r="P61" i="2"/>
  <c r="I61" i="2" s="1"/>
  <c r="Q61" i="2"/>
  <c r="P62" i="2"/>
  <c r="I62" i="2" s="1"/>
  <c r="Q62" i="2"/>
  <c r="P63" i="2"/>
  <c r="I63" i="2" s="1"/>
  <c r="Q63" i="2"/>
  <c r="P64" i="2"/>
  <c r="I64" i="2" s="1"/>
  <c r="Q64" i="2"/>
  <c r="P65" i="2"/>
  <c r="I65" i="2" s="1"/>
  <c r="Q65" i="2"/>
  <c r="P66" i="2"/>
  <c r="I66" i="2" s="1"/>
  <c r="Q66" i="2"/>
  <c r="P67" i="2"/>
  <c r="I67" i="2" s="1"/>
  <c r="Q67" i="2"/>
  <c r="P68" i="2"/>
  <c r="I68" i="2" s="1"/>
  <c r="Q68" i="2"/>
  <c r="P69" i="2"/>
  <c r="I69" i="2" s="1"/>
  <c r="Q69" i="2"/>
  <c r="P70" i="2"/>
  <c r="I70" i="2" s="1"/>
  <c r="Q70" i="2"/>
  <c r="P71" i="2"/>
  <c r="I71" i="2" s="1"/>
  <c r="Q71" i="2"/>
  <c r="P72" i="2"/>
  <c r="I72" i="2" s="1"/>
  <c r="Q72" i="2"/>
  <c r="P73" i="2"/>
  <c r="I73" i="2" s="1"/>
  <c r="Q73" i="2"/>
  <c r="P74" i="2"/>
  <c r="I74" i="2" s="1"/>
  <c r="Q74" i="2"/>
  <c r="P75" i="2"/>
  <c r="I75" i="2" s="1"/>
  <c r="Q75" i="2"/>
  <c r="P76" i="2"/>
  <c r="I76" i="2" s="1"/>
  <c r="Q76" i="2"/>
  <c r="P77" i="2"/>
  <c r="I77" i="2" s="1"/>
  <c r="Q77" i="2"/>
  <c r="P78" i="2"/>
  <c r="I78" i="2" s="1"/>
  <c r="Q78" i="2"/>
  <c r="P79" i="2"/>
  <c r="I79" i="2" s="1"/>
  <c r="Q79" i="2"/>
  <c r="P80" i="2"/>
  <c r="I80" i="2" s="1"/>
  <c r="Q80" i="2"/>
  <c r="P81" i="2"/>
  <c r="I81" i="2" s="1"/>
  <c r="Q81" i="2"/>
  <c r="P82" i="2"/>
  <c r="I82" i="2" s="1"/>
  <c r="Q82" i="2"/>
  <c r="P83" i="2"/>
  <c r="I83" i="2" s="1"/>
  <c r="Q83" i="2"/>
  <c r="P84" i="2"/>
  <c r="I84" i="2" s="1"/>
  <c r="Q84" i="2"/>
  <c r="P85" i="2"/>
  <c r="I85" i="2" s="1"/>
  <c r="Q85" i="2"/>
  <c r="P86" i="2"/>
  <c r="I86" i="2" s="1"/>
  <c r="Q86" i="2"/>
  <c r="P87" i="2"/>
  <c r="I87" i="2" s="1"/>
  <c r="Q87" i="2"/>
  <c r="P88" i="2"/>
  <c r="I88" i="2" s="1"/>
  <c r="Q88" i="2"/>
  <c r="P89" i="2"/>
  <c r="I89" i="2" s="1"/>
  <c r="Q89" i="2"/>
  <c r="P90" i="2"/>
  <c r="I90" i="2" s="1"/>
  <c r="Q90" i="2"/>
  <c r="P91" i="2"/>
  <c r="I91" i="2" s="1"/>
  <c r="Q91" i="2"/>
  <c r="P92" i="2"/>
  <c r="I92" i="2" s="1"/>
  <c r="Q92" i="2"/>
  <c r="P93" i="2"/>
  <c r="I93" i="2" s="1"/>
  <c r="Q93" i="2"/>
  <c r="P94" i="2"/>
  <c r="I94" i="2" s="1"/>
  <c r="Q94" i="2"/>
  <c r="P95" i="2"/>
  <c r="I95" i="2" s="1"/>
  <c r="Q95" i="2"/>
  <c r="P96" i="2"/>
  <c r="I96" i="2" s="1"/>
  <c r="Q96" i="2"/>
  <c r="P97" i="2"/>
  <c r="I97" i="2" s="1"/>
  <c r="Q97" i="2"/>
  <c r="P98" i="2"/>
  <c r="I98" i="2" s="1"/>
  <c r="Q98" i="2"/>
  <c r="P99" i="2"/>
  <c r="I99" i="2" s="1"/>
  <c r="Q99" i="2"/>
  <c r="P100" i="2"/>
  <c r="I100" i="2" s="1"/>
  <c r="Q100" i="2"/>
  <c r="P101" i="2"/>
  <c r="I101" i="2" s="1"/>
  <c r="Q101" i="2"/>
  <c r="P102" i="2"/>
  <c r="I102" i="2" s="1"/>
  <c r="Q102" i="2"/>
  <c r="P103" i="2"/>
  <c r="I103" i="2" s="1"/>
  <c r="Q103" i="2"/>
  <c r="P104" i="2"/>
  <c r="I104" i="2" s="1"/>
  <c r="Q104" i="2"/>
  <c r="P105" i="2"/>
  <c r="I105" i="2" s="1"/>
  <c r="Q105" i="2"/>
  <c r="P106" i="2"/>
  <c r="I106" i="2" s="1"/>
  <c r="Q106" i="2"/>
  <c r="P107" i="2"/>
  <c r="I107" i="2" s="1"/>
  <c r="Q107" i="2"/>
  <c r="P108" i="2"/>
  <c r="I108" i="2" s="1"/>
  <c r="Q108" i="2"/>
  <c r="P109" i="2"/>
  <c r="I109" i="2" s="1"/>
  <c r="Q109" i="2"/>
  <c r="P110" i="2"/>
  <c r="I110" i="2" s="1"/>
  <c r="Q110" i="2"/>
  <c r="P111" i="2"/>
  <c r="I111" i="2" s="1"/>
  <c r="Q111" i="2"/>
  <c r="P112" i="2"/>
  <c r="I112" i="2" s="1"/>
  <c r="Q112" i="2"/>
  <c r="P113" i="2"/>
  <c r="I113" i="2" s="1"/>
  <c r="Q113" i="2"/>
  <c r="P114" i="2"/>
  <c r="I114" i="2" s="1"/>
  <c r="Q114" i="2"/>
  <c r="P115" i="2"/>
  <c r="I115" i="2" s="1"/>
  <c r="Q115" i="2"/>
  <c r="P116" i="2"/>
  <c r="I116" i="2" s="1"/>
  <c r="Q116" i="2"/>
  <c r="P117" i="2"/>
  <c r="I117" i="2" s="1"/>
  <c r="Q117" i="2"/>
  <c r="P118" i="2"/>
  <c r="I118" i="2" s="1"/>
  <c r="Q118" i="2"/>
  <c r="P119" i="2"/>
  <c r="I119" i="2" s="1"/>
  <c r="Q119" i="2"/>
  <c r="P120" i="2"/>
  <c r="I120" i="2" s="1"/>
  <c r="Q120" i="2"/>
  <c r="P121" i="2"/>
  <c r="I121" i="2" s="1"/>
  <c r="Q121" i="2"/>
  <c r="P122" i="2"/>
  <c r="I122" i="2" s="1"/>
  <c r="Q122" i="2"/>
  <c r="P123" i="2"/>
  <c r="I123" i="2" s="1"/>
  <c r="Q123" i="2"/>
  <c r="P124" i="2"/>
  <c r="I124" i="2" s="1"/>
  <c r="Q124" i="2"/>
  <c r="P125" i="2"/>
  <c r="I125" i="2" s="1"/>
  <c r="Q125" i="2"/>
  <c r="P126" i="2"/>
  <c r="I126" i="2" s="1"/>
  <c r="Q126" i="2"/>
  <c r="P127" i="2"/>
  <c r="I127" i="2" s="1"/>
  <c r="Q127" i="2"/>
  <c r="P128" i="2"/>
  <c r="I128" i="2" s="1"/>
  <c r="Q128" i="2"/>
  <c r="P129" i="2"/>
  <c r="I129" i="2" s="1"/>
  <c r="Q129" i="2"/>
  <c r="P130" i="2"/>
  <c r="I130" i="2" s="1"/>
  <c r="Q130" i="2"/>
  <c r="P131" i="2"/>
  <c r="I131" i="2" s="1"/>
  <c r="Q131" i="2"/>
  <c r="P132" i="2"/>
  <c r="I132" i="2" s="1"/>
  <c r="Q132" i="2"/>
  <c r="P133" i="2"/>
  <c r="I133" i="2" s="1"/>
  <c r="Q133" i="2"/>
  <c r="P134" i="2"/>
  <c r="I134" i="2" s="1"/>
  <c r="Q134" i="2"/>
  <c r="P135" i="2"/>
  <c r="I135" i="2" s="1"/>
  <c r="Q135" i="2"/>
  <c r="P136" i="2"/>
  <c r="I136" i="2" s="1"/>
  <c r="Q136" i="2"/>
  <c r="P137" i="2"/>
  <c r="I137" i="2" s="1"/>
  <c r="Q137" i="2"/>
  <c r="P138" i="2"/>
  <c r="I138" i="2" s="1"/>
  <c r="Q138" i="2"/>
  <c r="P139" i="2"/>
  <c r="I139" i="2" s="1"/>
  <c r="Q139" i="2"/>
  <c r="P140" i="2"/>
  <c r="I140" i="2" s="1"/>
  <c r="Q140" i="2"/>
  <c r="P141" i="2"/>
  <c r="I141" i="2" s="1"/>
  <c r="Q141" i="2"/>
  <c r="P142" i="2"/>
  <c r="I142" i="2" s="1"/>
  <c r="Q142" i="2"/>
  <c r="P143" i="2"/>
  <c r="I143" i="2" s="1"/>
  <c r="Q143" i="2"/>
  <c r="P144" i="2"/>
  <c r="I144" i="2" s="1"/>
  <c r="Q144" i="2"/>
  <c r="P145" i="2"/>
  <c r="I145" i="2" s="1"/>
  <c r="Q145" i="2"/>
  <c r="P146" i="2"/>
  <c r="I146" i="2" s="1"/>
  <c r="Q146" i="2"/>
  <c r="P147" i="2"/>
  <c r="I147" i="2" s="1"/>
  <c r="Q147" i="2"/>
  <c r="P148" i="2"/>
  <c r="I148" i="2" s="1"/>
  <c r="Q148" i="2"/>
  <c r="P149" i="2"/>
  <c r="I149" i="2" s="1"/>
  <c r="Q149" i="2"/>
  <c r="P150" i="2"/>
  <c r="I150" i="2" s="1"/>
  <c r="Q150" i="2"/>
  <c r="P151" i="2"/>
  <c r="I151" i="2" s="1"/>
  <c r="Q151" i="2"/>
  <c r="P152" i="2"/>
  <c r="I152" i="2" s="1"/>
  <c r="Q152" i="2"/>
  <c r="P153" i="2"/>
  <c r="I153" i="2" s="1"/>
  <c r="Q153" i="2"/>
  <c r="P154" i="2"/>
  <c r="I154" i="2" s="1"/>
  <c r="Q154" i="2"/>
  <c r="P155" i="2"/>
  <c r="I155" i="2" s="1"/>
  <c r="Q155" i="2"/>
  <c r="P156" i="2"/>
  <c r="I156" i="2" s="1"/>
  <c r="Q156" i="2"/>
  <c r="P157" i="2"/>
  <c r="I157" i="2" s="1"/>
  <c r="Q157" i="2"/>
  <c r="P158" i="2"/>
  <c r="I158" i="2" s="1"/>
  <c r="Q158" i="2"/>
  <c r="P159" i="2"/>
  <c r="I159" i="2" s="1"/>
  <c r="Q159" i="2"/>
  <c r="P160" i="2"/>
  <c r="I160" i="2" s="1"/>
  <c r="Q160" i="2"/>
  <c r="P161" i="2"/>
  <c r="I161" i="2" s="1"/>
  <c r="Q161" i="2"/>
  <c r="P162" i="2"/>
  <c r="I162" i="2" s="1"/>
  <c r="Q162" i="2"/>
  <c r="P163" i="2"/>
  <c r="I163" i="2" s="1"/>
  <c r="Q163" i="2"/>
  <c r="P164" i="2"/>
  <c r="I164" i="2" s="1"/>
  <c r="Q164" i="2"/>
  <c r="P165" i="2"/>
  <c r="I165" i="2" s="1"/>
  <c r="Q165" i="2"/>
  <c r="P166" i="2"/>
  <c r="I166" i="2" s="1"/>
  <c r="Q166" i="2"/>
  <c r="P167" i="2"/>
  <c r="I167" i="2" s="1"/>
  <c r="Q167" i="2"/>
  <c r="P168" i="2"/>
  <c r="I168" i="2" s="1"/>
  <c r="Q168" i="2"/>
  <c r="P169" i="2"/>
  <c r="I169" i="2" s="1"/>
  <c r="Q169" i="2"/>
  <c r="P170" i="2"/>
  <c r="I170" i="2" s="1"/>
  <c r="Q170" i="2"/>
  <c r="P171" i="2"/>
  <c r="I171" i="2" s="1"/>
  <c r="Q171" i="2"/>
  <c r="P172" i="2"/>
  <c r="I172" i="2" s="1"/>
  <c r="Q172" i="2"/>
  <c r="P173" i="2"/>
  <c r="I173" i="2" s="1"/>
  <c r="Q173" i="2"/>
  <c r="P174" i="2"/>
  <c r="I174" i="2" s="1"/>
  <c r="Q174" i="2"/>
  <c r="P175" i="2"/>
  <c r="I175" i="2" s="1"/>
  <c r="Q175" i="2"/>
  <c r="P176" i="2"/>
  <c r="I176" i="2" s="1"/>
  <c r="Q176" i="2"/>
  <c r="P177" i="2"/>
  <c r="I177" i="2" s="1"/>
  <c r="Q177" i="2"/>
  <c r="P178" i="2"/>
  <c r="I178" i="2" s="1"/>
  <c r="Q178" i="2"/>
  <c r="P179" i="2"/>
  <c r="I179" i="2" s="1"/>
  <c r="Q179" i="2"/>
  <c r="P180" i="2"/>
  <c r="I180" i="2" s="1"/>
  <c r="Q180" i="2"/>
  <c r="P181" i="2"/>
  <c r="I181" i="2" s="1"/>
  <c r="Q181" i="2"/>
  <c r="P182" i="2"/>
  <c r="I182" i="2" s="1"/>
  <c r="Q182" i="2"/>
  <c r="P183" i="2"/>
  <c r="I183" i="2" s="1"/>
  <c r="Q183" i="2"/>
  <c r="P184" i="2"/>
  <c r="I184" i="2" s="1"/>
  <c r="Q184" i="2"/>
  <c r="P185" i="2"/>
  <c r="I185" i="2" s="1"/>
  <c r="Q185" i="2"/>
  <c r="P186" i="2"/>
  <c r="I186" i="2" s="1"/>
  <c r="Q186" i="2"/>
  <c r="P187" i="2"/>
  <c r="I187" i="2" s="1"/>
  <c r="Q187" i="2"/>
  <c r="P188" i="2"/>
  <c r="I188" i="2" s="1"/>
  <c r="Q188" i="2"/>
  <c r="P189" i="2"/>
  <c r="I189" i="2" s="1"/>
  <c r="Q189" i="2"/>
  <c r="P190" i="2"/>
  <c r="I190" i="2" s="1"/>
  <c r="Q190" i="2"/>
  <c r="P191" i="2"/>
  <c r="I191" i="2" s="1"/>
  <c r="Q191" i="2"/>
  <c r="P192" i="2"/>
  <c r="I192" i="2" s="1"/>
  <c r="Q192" i="2"/>
  <c r="P193" i="2"/>
  <c r="I193" i="2" s="1"/>
  <c r="Q193" i="2"/>
  <c r="P194" i="2"/>
  <c r="I194" i="2" s="1"/>
  <c r="Q194" i="2"/>
  <c r="P195" i="2"/>
  <c r="I195" i="2" s="1"/>
  <c r="Q195" i="2"/>
  <c r="P196" i="2"/>
  <c r="I196" i="2" s="1"/>
  <c r="Q196" i="2"/>
  <c r="P197" i="2"/>
  <c r="I197" i="2" s="1"/>
  <c r="Q197" i="2"/>
  <c r="P198" i="2"/>
  <c r="I198" i="2" s="1"/>
  <c r="Q198" i="2"/>
  <c r="P199" i="2"/>
  <c r="I199" i="2" s="1"/>
  <c r="Q199" i="2"/>
  <c r="P200" i="2"/>
  <c r="I200" i="2" s="1"/>
  <c r="Q200" i="2"/>
  <c r="P201" i="2"/>
  <c r="I201" i="2" s="1"/>
  <c r="Q201" i="2"/>
  <c r="P202" i="2"/>
  <c r="I202" i="2" s="1"/>
  <c r="Q202" i="2"/>
  <c r="P203" i="2"/>
  <c r="I203" i="2" s="1"/>
  <c r="Q203" i="2"/>
  <c r="P204" i="2"/>
  <c r="I204" i="2" s="1"/>
  <c r="Q204" i="2"/>
  <c r="P205" i="2"/>
  <c r="I205" i="2" s="1"/>
  <c r="Q205" i="2"/>
  <c r="P206" i="2"/>
  <c r="I206" i="2" s="1"/>
  <c r="Q206" i="2"/>
  <c r="P207" i="2"/>
  <c r="I207" i="2" s="1"/>
  <c r="Q207" i="2"/>
  <c r="P208" i="2"/>
  <c r="I208" i="2" s="1"/>
  <c r="Q208" i="2"/>
  <c r="P209" i="2"/>
  <c r="I209" i="2" s="1"/>
  <c r="Q209" i="2"/>
  <c r="P210" i="2"/>
  <c r="I210" i="2" s="1"/>
  <c r="Q210" i="2"/>
  <c r="P211" i="2"/>
  <c r="I211" i="2" s="1"/>
  <c r="Q211" i="2"/>
  <c r="P212" i="2"/>
  <c r="I212" i="2" s="1"/>
  <c r="Q212" i="2"/>
  <c r="P213" i="2"/>
  <c r="I213" i="2" s="1"/>
  <c r="Q213" i="2"/>
  <c r="P214" i="2"/>
  <c r="I214" i="2" s="1"/>
  <c r="Q214" i="2"/>
  <c r="P215" i="2"/>
  <c r="I215" i="2" s="1"/>
  <c r="Q215" i="2"/>
  <c r="P216" i="2"/>
  <c r="I216" i="2" s="1"/>
  <c r="Q216" i="2"/>
  <c r="P217" i="2"/>
  <c r="I217" i="2" s="1"/>
  <c r="Q217" i="2"/>
  <c r="P218" i="2"/>
  <c r="I218" i="2" s="1"/>
  <c r="Q218" i="2"/>
  <c r="P219" i="2"/>
  <c r="I219" i="2" s="1"/>
  <c r="Q219" i="2"/>
  <c r="P220" i="2"/>
  <c r="I220" i="2" s="1"/>
  <c r="Q220" i="2"/>
  <c r="P221" i="2"/>
  <c r="I221" i="2" s="1"/>
  <c r="Q221" i="2"/>
  <c r="P222" i="2"/>
  <c r="I222" i="2" s="1"/>
  <c r="Q222" i="2"/>
  <c r="P223" i="2"/>
  <c r="I223" i="2" s="1"/>
  <c r="Q223" i="2"/>
  <c r="P224" i="2"/>
  <c r="I224" i="2" s="1"/>
  <c r="Q224" i="2"/>
  <c r="P225" i="2"/>
  <c r="I225" i="2" s="1"/>
  <c r="Q225" i="2"/>
  <c r="P226" i="2"/>
  <c r="I226" i="2" s="1"/>
  <c r="Q226" i="2"/>
  <c r="P227" i="2"/>
  <c r="I227" i="2" s="1"/>
  <c r="Q227" i="2"/>
  <c r="P228" i="2"/>
  <c r="I228" i="2" s="1"/>
  <c r="Q228" i="2"/>
  <c r="P229" i="2"/>
  <c r="I229" i="2" s="1"/>
  <c r="Q229" i="2"/>
  <c r="P230" i="2"/>
  <c r="I230" i="2" s="1"/>
  <c r="Q230" i="2"/>
  <c r="P231" i="2"/>
  <c r="I231" i="2" s="1"/>
  <c r="Q231" i="2"/>
  <c r="P232" i="2"/>
  <c r="I232" i="2" s="1"/>
  <c r="Q232" i="2"/>
  <c r="P233" i="2"/>
  <c r="I233" i="2" s="1"/>
  <c r="Q233" i="2"/>
  <c r="P234" i="2"/>
  <c r="I234" i="2" s="1"/>
  <c r="Q234" i="2"/>
  <c r="P235" i="2"/>
  <c r="I235" i="2" s="1"/>
  <c r="Q235" i="2"/>
  <c r="P236" i="2"/>
  <c r="I236" i="2" s="1"/>
  <c r="Q236" i="2"/>
  <c r="P237" i="2"/>
  <c r="I237" i="2" s="1"/>
  <c r="Q237" i="2"/>
  <c r="P238" i="2"/>
  <c r="I238" i="2" s="1"/>
  <c r="Q238" i="2"/>
  <c r="P239" i="2"/>
  <c r="I239" i="2" s="1"/>
  <c r="Q239" i="2"/>
  <c r="P240" i="2"/>
  <c r="I240" i="2" s="1"/>
  <c r="Q240" i="2"/>
  <c r="P241" i="2"/>
  <c r="I241" i="2" s="1"/>
  <c r="Q241" i="2"/>
  <c r="P242" i="2"/>
  <c r="I242" i="2" s="1"/>
  <c r="Q242" i="2"/>
  <c r="P243" i="2"/>
  <c r="I243" i="2" s="1"/>
  <c r="Q243" i="2"/>
  <c r="P244" i="2"/>
  <c r="I244" i="2" s="1"/>
  <c r="Q244" i="2"/>
  <c r="P245" i="2"/>
  <c r="I245" i="2" s="1"/>
  <c r="Q245" i="2"/>
  <c r="P246" i="2"/>
  <c r="I246" i="2" s="1"/>
  <c r="Q246" i="2"/>
  <c r="P247" i="2"/>
  <c r="I247" i="2" s="1"/>
  <c r="Q247" i="2"/>
  <c r="Q8" i="2"/>
  <c r="P8" i="2"/>
  <c r="I8" i="2" s="1"/>
  <c r="U38" i="4"/>
  <c r="P38" i="4"/>
  <c r="M8" i="5"/>
  <c r="N3" i="7"/>
  <c r="I10" i="2" l="1"/>
  <c r="W47" i="4" s="1"/>
  <c r="L44" i="4"/>
  <c r="Q45" i="4"/>
  <c r="N2" i="7"/>
  <c r="Y45" i="4" s="1"/>
  <c r="O2" i="7"/>
  <c r="M3" i="7"/>
  <c r="Q47" i="4" l="1"/>
  <c r="U40" i="6"/>
  <c r="P40" i="6"/>
  <c r="K40" i="6"/>
  <c r="Z39" i="6"/>
  <c r="Z38" i="6"/>
  <c r="Z37" i="6"/>
  <c r="U41" i="4"/>
  <c r="P41" i="4"/>
  <c r="Z40" i="6" l="1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K41" i="4"/>
  <c r="Z41" i="4"/>
</calcChain>
</file>

<file path=xl/sharedStrings.xml><?xml version="1.0" encoding="utf-8"?>
<sst xmlns="http://schemas.openxmlformats.org/spreadsheetml/2006/main" count="356" uniqueCount="120">
  <si>
    <t>（外壁、窓等通しての熱の損失の防止に関する事項）</t>
    <rPh sb="1" eb="3">
      <t>ガイヘキ</t>
    </rPh>
    <rPh sb="4" eb="6">
      <t>マドトウ</t>
    </rPh>
    <rPh sb="6" eb="7">
      <t>トオ</t>
    </rPh>
    <rPh sb="10" eb="11">
      <t>ネツ</t>
    </rPh>
    <rPh sb="12" eb="14">
      <t>ソンシツ</t>
    </rPh>
    <rPh sb="15" eb="17">
      <t>ボウシ</t>
    </rPh>
    <rPh sb="18" eb="19">
      <t>カン</t>
    </rPh>
    <rPh sb="21" eb="23">
      <t>ジコウ</t>
    </rPh>
    <phoneticPr fontId="1"/>
  </si>
  <si>
    <t>（一次エネルギー消費量に関する事項）</t>
    <rPh sb="1" eb="3">
      <t>イチジ</t>
    </rPh>
    <rPh sb="8" eb="11">
      <t>ショウヒリョウ</t>
    </rPh>
    <rPh sb="12" eb="13">
      <t>カン</t>
    </rPh>
    <rPh sb="15" eb="17">
      <t>ジコウ</t>
    </rPh>
    <phoneticPr fontId="1"/>
  </si>
  <si>
    <t>【4.住戸のエネルギー消費性能】</t>
    <rPh sb="3" eb="5">
      <t>ジュウコ</t>
    </rPh>
    <rPh sb="11" eb="15">
      <t>ショウヒセイノウ</t>
    </rPh>
    <phoneticPr fontId="1"/>
  </si>
  <si>
    <t>判定</t>
    <rPh sb="0" eb="2">
      <t>ハンテイ</t>
    </rPh>
    <phoneticPr fontId="1"/>
  </si>
  <si>
    <t>BEI</t>
    <phoneticPr fontId="1"/>
  </si>
  <si>
    <t xml:space="preserve">
No</t>
    <phoneticPr fontId="1"/>
  </si>
  <si>
    <t xml:space="preserve">
タイプ名</t>
    <rPh sb="5" eb="6">
      <t>メイ</t>
    </rPh>
    <phoneticPr fontId="1"/>
  </si>
  <si>
    <t xml:space="preserve">
【1.住戸の番号】</t>
    <rPh sb="5" eb="7">
      <t>ジュウコ</t>
    </rPh>
    <rPh sb="8" eb="10">
      <t>バンゴウ</t>
    </rPh>
    <phoneticPr fontId="1"/>
  </si>
  <si>
    <t xml:space="preserve">
【2.住戸の存する階】</t>
    <rPh sb="5" eb="7">
      <t>ジュウコ</t>
    </rPh>
    <rPh sb="8" eb="9">
      <t>ゾン</t>
    </rPh>
    <rPh sb="11" eb="12">
      <t>カイ</t>
    </rPh>
    <phoneticPr fontId="1"/>
  </si>
  <si>
    <t xml:space="preserve">
【3.専用部分の床面積】</t>
    <rPh sb="5" eb="7">
      <t>センヨウ</t>
    </rPh>
    <rPh sb="7" eb="9">
      <t>ブブン</t>
    </rPh>
    <rPh sb="10" eb="13">
      <t>ユカメンセキ</t>
    </rPh>
    <phoneticPr fontId="1"/>
  </si>
  <si>
    <t>[㎡]</t>
    <phoneticPr fontId="1"/>
  </si>
  <si>
    <t>[階]</t>
    <rPh sb="1" eb="2">
      <t>カイ</t>
    </rPh>
    <phoneticPr fontId="1"/>
  </si>
  <si>
    <t>[－]</t>
    <phoneticPr fontId="1"/>
  </si>
  <si>
    <t>設計一次
エネルギー
消費量</t>
    <rPh sb="0" eb="2">
      <t>セッケイ</t>
    </rPh>
    <rPh sb="2" eb="4">
      <t>イチジ</t>
    </rPh>
    <rPh sb="11" eb="14">
      <t>ショウヒリョウ</t>
    </rPh>
    <phoneticPr fontId="1"/>
  </si>
  <si>
    <t>基準一次
エネルギー
消費量</t>
    <rPh sb="0" eb="4">
      <t>キジュンイチジ</t>
    </rPh>
    <rPh sb="11" eb="14">
      <t>ショウヒリョウ</t>
    </rPh>
    <phoneticPr fontId="1"/>
  </si>
  <si>
    <t>その他一次
エネルギー
消費量</t>
    <rPh sb="2" eb="3">
      <t>タ</t>
    </rPh>
    <rPh sb="3" eb="5">
      <t>イチジ</t>
    </rPh>
    <rPh sb="12" eb="15">
      <t>ショウヒリョウ</t>
    </rPh>
    <phoneticPr fontId="1"/>
  </si>
  <si>
    <t>[W/㎡・K]</t>
    <phoneticPr fontId="1"/>
  </si>
  <si>
    <t>外皮平均
熱貫流率</t>
    <rPh sb="0" eb="2">
      <t>ガイヒ</t>
    </rPh>
    <rPh sb="2" eb="4">
      <t>ヘイキン</t>
    </rPh>
    <rPh sb="5" eb="9">
      <t>ネツカンリュウリツ</t>
    </rPh>
    <phoneticPr fontId="1"/>
  </si>
  <si>
    <t xml:space="preserve">冷房期の平均日射熱取得率
</t>
    <rPh sb="0" eb="3">
      <t>レイボウキ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</si>
  <si>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①　住戸部分（標準計算）</t>
    <rPh sb="2" eb="6">
      <t>ジュウコブブン</t>
    </rPh>
    <rPh sb="7" eb="11">
      <t>ヒョウジュンケイサン</t>
    </rPh>
    <phoneticPr fontId="1"/>
  </si>
  <si>
    <t>[MJ/年]</t>
    <rPh sb="4" eb="5">
      <t>ネン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</si>
  <si>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</si>
  <si>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</si>
  <si>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</si>
  <si>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</si>
  <si>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</si>
  <si>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</si>
  <si>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</si>
  <si>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</si>
  <si>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○</t>
  </si>
  <si>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1"/>
  </si>
  <si>
    <t>【２．建築物の住戸の数】</t>
    <phoneticPr fontId="1"/>
  </si>
  <si>
    <t>【３．建築物の床面積】</t>
    <phoneticPr fontId="1"/>
  </si>
  <si>
    <t>戸</t>
    <rPh sb="0" eb="1">
      <t>コ</t>
    </rPh>
    <phoneticPr fontId="1"/>
  </si>
  <si>
    <t>建築物全体</t>
    <rPh sb="0" eb="5">
      <t>ケンチクブツゼンタイ</t>
    </rPh>
    <phoneticPr fontId="1"/>
  </si>
  <si>
    <t>【イ．新築】</t>
  </si>
  <si>
    <t>（　床面積　）</t>
    <phoneticPr fontId="1"/>
  </si>
  <si>
    <t>（開放部分及び共用部分を除いた部分の床面積）</t>
    <phoneticPr fontId="1"/>
  </si>
  <si>
    <t>（</t>
    <phoneticPr fontId="1"/>
  </si>
  <si>
    <t>㎡）</t>
    <phoneticPr fontId="1"/>
  </si>
  <si>
    <t>）</t>
    <phoneticPr fontId="1"/>
  </si>
  <si>
    <t>【ロ．増築】</t>
    <phoneticPr fontId="1"/>
  </si>
  <si>
    <t>増築部分</t>
    <rPh sb="0" eb="4">
      <t>ゾウチクブブン</t>
    </rPh>
    <phoneticPr fontId="1"/>
  </si>
  <si>
    <t>全体</t>
    <rPh sb="0" eb="2">
      <t>ゼンタイ</t>
    </rPh>
    <phoneticPr fontId="1"/>
  </si>
  <si>
    <t>（開放部分を除いた
部分の床面積）</t>
    <phoneticPr fontId="1"/>
  </si>
  <si>
    <t>【ハ．改築】</t>
    <rPh sb="3" eb="5">
      <t>カイチク</t>
    </rPh>
    <phoneticPr fontId="1"/>
  </si>
  <si>
    <t>改築部分</t>
    <rPh sb="0" eb="2">
      <t>カイチク</t>
    </rPh>
    <rPh sb="2" eb="3">
      <t>ブ</t>
    </rPh>
    <rPh sb="3" eb="4">
      <t>ブン</t>
    </rPh>
    <phoneticPr fontId="1"/>
  </si>
  <si>
    <t>【４．建築物のエネルギー
　　　　　　　消費性能】</t>
    <phoneticPr fontId="1"/>
  </si>
  <si>
    <t>（建築物の種類）</t>
    <phoneticPr fontId="1"/>
  </si>
  <si>
    <t>【イ．非住宅建築物】</t>
    <phoneticPr fontId="1"/>
  </si>
  <si>
    <t>【ロ．一戸建ての住宅】</t>
    <phoneticPr fontId="1"/>
  </si>
  <si>
    <t>【ハ．共同住宅等】</t>
    <phoneticPr fontId="1"/>
  </si>
  <si>
    <t>【ニ．複合建築物】</t>
    <phoneticPr fontId="1"/>
  </si>
  <si>
    <t>（適用した基準）</t>
    <rPh sb="1" eb="3">
      <t>テキヨウ</t>
    </rPh>
    <rPh sb="5" eb="7">
      <t>キジュン</t>
    </rPh>
    <phoneticPr fontId="1"/>
  </si>
  <si>
    <t>・非住宅部分</t>
    <rPh sb="1" eb="4">
      <t>ヒジュウタク</t>
    </rPh>
    <rPh sb="4" eb="6">
      <t>ブブン</t>
    </rPh>
    <phoneticPr fontId="1"/>
  </si>
  <si>
    <t>・国土交通大臣が認める方法及びその結果</t>
    <phoneticPr fontId="1"/>
  </si>
  <si>
    <t>・住宅部分</t>
    <rPh sb="1" eb="5">
      <t>ジュウタクブブン</t>
    </rPh>
    <phoneticPr fontId="1"/>
  </si>
  <si>
    <t>（外壁、壁等を通しての熱の損失の防止に関する事項）</t>
  </si>
  <si>
    <t>（一次エネルギー消費量に関する事項）</t>
  </si>
  <si>
    <t>・基準省令第４条第３項に掲げる数値の区分</t>
    <phoneticPr fontId="1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</si>
  <si>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1"/>
  </si>
  <si>
    <t>①　住戸部分合計</t>
    <rPh sb="2" eb="6">
      <t>ジュウコブブン</t>
    </rPh>
    <rPh sb="6" eb="8">
      <t>ゴウケイ</t>
    </rPh>
    <phoneticPr fontId="1"/>
  </si>
  <si>
    <t>③　非住宅部分</t>
    <rPh sb="2" eb="7">
      <t>ヒジュウタクブブン</t>
    </rPh>
    <phoneticPr fontId="1"/>
  </si>
  <si>
    <t>②　住宅共用部</t>
    <rPh sb="2" eb="4">
      <t>ジュウタク</t>
    </rPh>
    <rPh sb="4" eb="7">
      <t>キョウヨウブ</t>
    </rPh>
    <phoneticPr fontId="1"/>
  </si>
  <si>
    <t>設計一次エネ</t>
    <rPh sb="0" eb="2">
      <t>セッケイ</t>
    </rPh>
    <rPh sb="2" eb="4">
      <t>イチジ</t>
    </rPh>
    <phoneticPr fontId="1"/>
  </si>
  <si>
    <t>基準一次エネ</t>
    <rPh sb="0" eb="2">
      <t>キジュン</t>
    </rPh>
    <rPh sb="2" eb="4">
      <t>イチジ</t>
    </rPh>
    <phoneticPr fontId="1"/>
  </si>
  <si>
    <t>その他エネ消費</t>
    <rPh sb="2" eb="3">
      <t>タ</t>
    </rPh>
    <rPh sb="5" eb="7">
      <t>ショウヒ</t>
    </rPh>
    <phoneticPr fontId="1"/>
  </si>
  <si>
    <t>BEI</t>
    <phoneticPr fontId="1"/>
  </si>
  <si>
    <t>[MJ/年]</t>
    <rPh sb="4" eb="5">
      <t>ネン</t>
    </rPh>
    <phoneticPr fontId="1"/>
  </si>
  <si>
    <t>合計（①～③）</t>
    <rPh sb="0" eb="2">
      <t>ゴウケイ</t>
    </rPh>
    <phoneticPr fontId="1"/>
  </si>
  <si>
    <t>外皮性能集計表</t>
    <rPh sb="0" eb="4">
      <t>ガイヒセイノウ</t>
    </rPh>
    <rPh sb="4" eb="7">
      <t>シュウケイヒョウ</t>
    </rPh>
    <phoneticPr fontId="1"/>
  </si>
  <si>
    <t>外皮基準適合戸数</t>
    <rPh sb="0" eb="4">
      <t>ガイヒキジュン</t>
    </rPh>
    <rPh sb="4" eb="6">
      <t>テキゴウ</t>
    </rPh>
    <rPh sb="6" eb="8">
      <t>コスウ</t>
    </rPh>
    <phoneticPr fontId="1"/>
  </si>
  <si>
    <r>
      <t>基準U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4" eb="5">
      <t>アタイ</t>
    </rPh>
    <phoneticPr fontId="1"/>
  </si>
  <si>
    <t>外皮基準値</t>
    <rPh sb="0" eb="2">
      <t>ガイヒ</t>
    </rPh>
    <rPh sb="2" eb="5">
      <t>キジュンチ</t>
    </rPh>
    <phoneticPr fontId="1"/>
  </si>
  <si>
    <t>外皮設計値</t>
    <rPh sb="0" eb="2">
      <t>ガイヒ</t>
    </rPh>
    <rPh sb="2" eb="5">
      <t>セッケイチ</t>
    </rPh>
    <phoneticPr fontId="1"/>
  </si>
  <si>
    <r>
      <t>基準η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5" eb="6">
      <t>アタイ</t>
    </rPh>
    <phoneticPr fontId="1"/>
  </si>
  <si>
    <r>
      <t>設計U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4" eb="5">
      <t>アタイ</t>
    </rPh>
    <phoneticPr fontId="1"/>
  </si>
  <si>
    <t>～</t>
    <phoneticPr fontId="1"/>
  </si>
  <si>
    <t>事務所</t>
    <rPh sb="0" eb="3">
      <t>ジムショ</t>
    </rPh>
    <phoneticPr fontId="1"/>
  </si>
  <si>
    <t>08470</t>
    <phoneticPr fontId="1"/>
  </si>
  <si>
    <t>13</t>
    <phoneticPr fontId="1"/>
  </si>
  <si>
    <t>第2号</t>
  </si>
  <si>
    <t>）</t>
    <phoneticPr fontId="1"/>
  </si>
  <si>
    <t>・基準省令第１条第１項第１号イの基準（標準入力法）</t>
    <rPh sb="19" eb="24">
      <t>ヒョウジュンニュウリョクホウ</t>
    </rPh>
    <phoneticPr fontId="1"/>
  </si>
  <si>
    <t>・基準省令第１条第１項第１号ロの基準（モデル建物法）</t>
    <rPh sb="22" eb="25">
      <t>タテモノホウ</t>
    </rPh>
    <phoneticPr fontId="1"/>
  </si>
  <si>
    <t>・基準省令第１条第１項第２号イ(1)の基準（標準計算）</t>
    <rPh sb="22" eb="26">
      <t>ヒョウジュンケイサン</t>
    </rPh>
    <phoneticPr fontId="1"/>
  </si>
  <si>
    <t>・基準省令第１条第１項第２号ロ(1)の基準（標準計算）</t>
    <rPh sb="22" eb="26">
      <t>ヒョウジュンケイサン</t>
    </rPh>
    <phoneticPr fontId="1"/>
  </si>
  <si>
    <t>・基準省令第１条第１項第２号ロ(2)の基準（仕様基準）</t>
    <rPh sb="22" eb="26">
      <t>シヨウキジュン</t>
    </rPh>
    <phoneticPr fontId="1"/>
  </si>
  <si>
    <t>・基準省令第１条第１項第２号イ(2)の基準（仕様基準）</t>
    <rPh sb="22" eb="26">
      <t>シヨウキジュン</t>
    </rPh>
    <phoneticPr fontId="1"/>
  </si>
  <si>
    <t>基準値（</t>
    <rPh sb="0" eb="3">
      <t>キジュンチ</t>
    </rPh>
    <phoneticPr fontId="1"/>
  </si>
  <si>
    <t>非住宅部分のBEI</t>
    <rPh sb="0" eb="3">
      <t>ヒジュウタク</t>
    </rPh>
    <rPh sb="3" eb="5">
      <t>ブブン</t>
    </rPh>
    <phoneticPr fontId="1"/>
  </si>
  <si>
    <t>建築物に関する事項（集約版）（参考様式）</t>
    <rPh sb="0" eb="3">
      <t>ケンチクブツ</t>
    </rPh>
    <rPh sb="10" eb="13">
      <t>シュウヤクバン</t>
    </rPh>
    <rPh sb="15" eb="19">
      <t>サンコウヨウシキ</t>
    </rPh>
    <phoneticPr fontId="1"/>
  </si>
  <si>
    <t>住戸に関する事項（共同住宅等集約版）（参考様式）</t>
    <rPh sb="9" eb="13">
      <t>キョウドウジュウタク</t>
    </rPh>
    <rPh sb="13" eb="14">
      <t>トウ</t>
    </rPh>
    <rPh sb="14" eb="17">
      <t>シュウヤクバン</t>
    </rPh>
    <rPh sb="19" eb="23">
      <t>サンコウヨウシキ</t>
    </rPh>
    <phoneticPr fontId="1"/>
  </si>
  <si>
    <t>外皮基準</t>
  </si>
  <si>
    <t>←住戸評価</t>
    <rPh sb="1" eb="3">
      <t>ジュウコ</t>
    </rPh>
    <rPh sb="3" eb="5">
      <t>ヒョウカ</t>
    </rPh>
    <phoneticPr fontId="1"/>
  </si>
  <si>
    <t>←全住戸平均</t>
    <rPh sb="1" eb="2">
      <t>ゼン</t>
    </rPh>
    <rPh sb="2" eb="4">
      <t>ジュウコ</t>
    </rPh>
    <rPh sb="4" eb="6">
      <t>ヘイキン</t>
    </rPh>
    <phoneticPr fontId="1"/>
  </si>
  <si>
    <t>地域区分</t>
  </si>
  <si>
    <t>外皮平均熱貫流率</t>
  </si>
  <si>
    <t>UA</t>
  </si>
  <si>
    <t>－</t>
  </si>
  <si>
    <t>冷房期の平均日射熱取得率</t>
    <rPh sb="0" eb="3">
      <t>レイボウキ</t>
    </rPh>
    <phoneticPr fontId="1"/>
  </si>
  <si>
    <t>ηAC</t>
    <phoneticPr fontId="1"/>
  </si>
  <si>
    <t>住棟単位外皮平均熱貫流率</t>
    <rPh sb="0" eb="2">
      <t>ジュウトウ</t>
    </rPh>
    <rPh sb="2" eb="4">
      <t>タンイ</t>
    </rPh>
    <phoneticPr fontId="1"/>
  </si>
  <si>
    <t>住棟単位UA</t>
    <rPh sb="0" eb="2">
      <t>ジュウトウ</t>
    </rPh>
    <rPh sb="2" eb="4">
      <t>タンイ</t>
    </rPh>
    <phoneticPr fontId="1"/>
  </si>
  <si>
    <t>住棟単位冷房期平均日射熱取得率</t>
    <rPh sb="0" eb="2">
      <t>ジュウトウ</t>
    </rPh>
    <rPh sb="2" eb="4">
      <t>タンイ</t>
    </rPh>
    <rPh sb="4" eb="6">
      <t>レイボウ</t>
    </rPh>
    <rPh sb="6" eb="7">
      <t>キ</t>
    </rPh>
    <rPh sb="7" eb="9">
      <t>ヘイキン</t>
    </rPh>
    <phoneticPr fontId="1"/>
  </si>
  <si>
    <t>住棟単位ηAC</t>
    <phoneticPr fontId="1"/>
  </si>
  <si>
    <t>１地域</t>
    <phoneticPr fontId="1"/>
  </si>
  <si>
    <t>２地域</t>
  </si>
  <si>
    <t>３地域</t>
  </si>
  <si>
    <t>４地域</t>
  </si>
  <si>
    <t>５地域</t>
  </si>
  <si>
    <t>６地域</t>
  </si>
  <si>
    <t>７地域</t>
  </si>
  <si>
    <t>８地域</t>
  </si>
  <si>
    <t>UA</t>
    <phoneticPr fontId="1"/>
  </si>
  <si>
    <t>ηA</t>
    <phoneticPr fontId="1"/>
  </si>
  <si>
    <r>
      <t>設計η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5" eb="6">
      <t>アタイ</t>
    </rPh>
    <phoneticPr fontId="1"/>
  </si>
  <si>
    <t>）</t>
    <phoneticPr fontId="1"/>
  </si>
  <si>
    <t>【該当する地域区分】</t>
    <rPh sb="1" eb="3">
      <t>ガイトウ</t>
    </rPh>
    <rPh sb="5" eb="9">
      <t>チイキクブン</t>
    </rPh>
    <phoneticPr fontId="1"/>
  </si>
  <si>
    <t xml:space="preserve">BEIm(                  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</si>
</sst>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10" xfId="0" applyFont="1" applyFill="1" applyBorder="1" applyProtection="1">
      <alignment vertical="center"/>
      <protection locked="0"/>
    </xf>
    <xf numFmtId="0" fontId="2" fillId="3" borderId="11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176" fontId="2" fillId="0" borderId="10" xfId="0" applyNumberFormat="1" applyFont="1" applyFill="1" applyBorder="1">
      <alignment vertical="center"/>
    </xf>
    <xf numFmtId="38" fontId="2" fillId="3" borderId="10" xfId="1" applyFont="1" applyFill="1" applyBorder="1" applyProtection="1">
      <alignment vertical="center"/>
      <protection locked="0"/>
    </xf>
    <xf numFmtId="38" fontId="2" fillId="3" borderId="11" xfId="1" applyFont="1" applyFill="1" applyBorder="1" applyProtection="1">
      <alignment vertical="center"/>
      <protection locked="0"/>
    </xf>
    <xf numFmtId="38" fontId="2" fillId="3" borderId="9" xfId="1" applyFont="1" applyFill="1" applyBorder="1" applyProtection="1">
      <alignment vertical="center"/>
      <protection locked="0"/>
    </xf>
    <xf numFmtId="176" fontId="2" fillId="0" borderId="11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0" fontId="2" fillId="3" borderId="10" xfId="0" applyFont="1" applyFill="1" applyBorder="1" applyAlignment="1" applyProtection="1">
      <alignment horizontal="right"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Protection="1">
      <alignment vertical="center"/>
      <protection locked="0"/>
    </xf>
    <xf numFmtId="2" fontId="2" fillId="3" borderId="11" xfId="0" applyNumberFormat="1" applyFont="1" applyFill="1" applyBorder="1" applyProtection="1">
      <alignment vertical="center"/>
      <protection locked="0"/>
    </xf>
    <xf numFmtId="2" fontId="2" fillId="3" borderId="9" xfId="0" applyNumberFormat="1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2" fontId="2" fillId="0" borderId="0" xfId="0" applyNumberFormat="1" applyFont="1">
      <alignment vertical="center"/>
    </xf>
    <xf numFmtId="0" fontId="2" fillId="0" borderId="8" xfId="0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2" fontId="2" fillId="0" borderId="10" xfId="0" applyNumberFormat="1" applyFont="1" applyFill="1" applyBorder="1">
      <alignment vertical="center"/>
    </xf>
    <xf numFmtId="177" fontId="2" fillId="3" borderId="10" xfId="1" applyNumberFormat="1" applyFont="1" applyFill="1" applyBorder="1" applyProtection="1">
      <alignment vertical="center"/>
      <protection locked="0"/>
    </xf>
    <xf numFmtId="40" fontId="2" fillId="3" borderId="10" xfId="1" applyNumberFormat="1" applyFont="1" applyFill="1" applyBorder="1" applyProtection="1">
      <alignment vertical="center"/>
      <protection locked="0"/>
    </xf>
    <xf numFmtId="40" fontId="2" fillId="3" borderId="11" xfId="1" applyNumberFormat="1" applyFont="1" applyFill="1" applyBorder="1" applyProtection="1">
      <alignment vertical="center"/>
      <protection locked="0"/>
    </xf>
    <xf numFmtId="40" fontId="2" fillId="3" borderId="9" xfId="1" applyNumberFormat="1" applyFont="1" applyFill="1" applyBorder="1" applyProtection="1">
      <alignment vertical="center"/>
      <protection locked="0"/>
    </xf>
    <xf numFmtId="0" fontId="2" fillId="4" borderId="0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0" borderId="16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7" xfId="0" applyFont="1" applyFill="1" applyBorder="1" applyProtection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3" xfId="0" applyFont="1" applyBorder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49" fontId="2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2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38" fontId="2" fillId="3" borderId="0" xfId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3" borderId="16" xfId="0" applyFont="1" applyFill="1" applyBorder="1" applyAlignment="1" applyProtection="1">
      <alignment horizontal="right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38" fontId="2" fillId="3" borderId="7" xfId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38" fontId="2" fillId="4" borderId="1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38" fontId="2" fillId="3" borderId="1" xfId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38" fontId="2" fillId="0" borderId="1" xfId="1" applyFont="1" applyBorder="1" applyAlignment="1">
      <alignment horizontal="righ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40" fontId="2" fillId="3" borderId="0" xfId="1" applyNumberFormat="1" applyFont="1" applyFill="1" applyBorder="1" applyAlignment="1">
      <alignment horizontal="right" vertical="center"/>
    </xf>
    <xf numFmtId="38" fontId="2" fillId="3" borderId="0" xfId="1" applyFont="1" applyFill="1" applyBorder="1" applyAlignment="1">
      <alignment horizontal="right" vertical="center"/>
    </xf>
    <xf numFmtId="49" fontId="2" fillId="3" borderId="16" xfId="0" quotePrefix="1" applyNumberFormat="1" applyFont="1" applyFill="1" applyBorder="1" applyAlignment="1">
      <alignment horizontal="center" vertical="center" shrinkToFit="1"/>
    </xf>
    <xf numFmtId="49" fontId="2" fillId="3" borderId="16" xfId="0" applyNumberFormat="1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on2\22_&#25216;&#34899;&#32207;&#25324;&#37096;\100&#25991;&#26360;&#31649;&#29702;\&#12456;&#12467;&#12509;&#12452;&#12531;&#12488;\HP&#20303;-059\HP&#20303;-059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省エネ　設計内容説明書 "/>
      <sheetName val="省エネ　設計内容説明書  (記入例)"/>
      <sheetName val="MAST"/>
    </sheetNames>
    <sheetDataSet>
      <sheetData sheetId="0"/>
      <sheetData sheetId="1"/>
      <sheetData sheetId="2"/>
      <sheetData sheetId="3">
        <row r="4">
          <cell r="D4" t="str">
            <v>不問</v>
          </cell>
        </row>
        <row r="5">
          <cell r="D5" t="str">
            <v>該当箇所なし</v>
          </cell>
        </row>
        <row r="6">
          <cell r="D6" t="str">
            <v>吹き込み用グラスウール　（施工密度13K）</v>
          </cell>
        </row>
        <row r="7">
          <cell r="D7" t="str">
            <v>吹き込み用グラスウール　（施工密度18K）</v>
          </cell>
        </row>
        <row r="8">
          <cell r="D8" t="str">
            <v>A級インシュレーションボード　（9mm）</v>
          </cell>
        </row>
        <row r="9">
          <cell r="D9" t="str">
            <v>A種硬質ウレタンフォーム保温板1種</v>
          </cell>
        </row>
        <row r="10">
          <cell r="D10" t="str">
            <v>A種硬質ウレタンフォーム保温版2種1号</v>
          </cell>
        </row>
        <row r="11">
          <cell r="D11" t="str">
            <v>A種硬質ウレタンフォーム保温版2種2号</v>
          </cell>
        </row>
        <row r="12">
          <cell r="D12" t="str">
            <v>A種硬質ウレタンフォーム保温版2種3号</v>
          </cell>
        </row>
        <row r="13">
          <cell r="D13" t="str">
            <v>A種硬質ウレタンフォーム保温版2種4号</v>
          </cell>
        </row>
        <row r="14">
          <cell r="D14" t="str">
            <v>A種ビーズ法ポリスチレンフォーム保温板特号</v>
          </cell>
        </row>
        <row r="15">
          <cell r="D15" t="str">
            <v>A種ビーズ法ポリスチレンフォーム保温板1号</v>
          </cell>
          <cell r="I15" t="str">
            <v>真北±30度の方位</v>
          </cell>
        </row>
        <row r="16">
          <cell r="D16" t="str">
            <v>A種ビーズ法ポリスチレンフォーム保温板2号</v>
          </cell>
          <cell r="I16" t="str">
            <v>上記以外の方位</v>
          </cell>
        </row>
        <row r="17">
          <cell r="D17" t="str">
            <v>A種ビーズ法ポリスチレンフォーム保温板3号</v>
          </cell>
          <cell r="I17" t="str">
            <v>全方位</v>
          </cell>
        </row>
        <row r="18">
          <cell r="D18" t="str">
            <v>A種ビーズ法ポリスチレンフォーム保温板4号</v>
          </cell>
        </row>
        <row r="19">
          <cell r="D19" t="str">
            <v>A種押出法ポリスチレンフォーム保温板1種</v>
          </cell>
        </row>
        <row r="20">
          <cell r="D20" t="str">
            <v>A種押出法ポリスチレンフォーム保温板2種</v>
          </cell>
        </row>
        <row r="21">
          <cell r="D21" t="str">
            <v>A種押出法ポリスチレンフォーム保温板3種</v>
          </cell>
          <cell r="I21" t="str">
            <v>真北±30度の方位</v>
          </cell>
        </row>
        <row r="22">
          <cell r="D22" t="str">
            <v>A種フェノールフォーム保温板1種1号</v>
          </cell>
          <cell r="I22" t="str">
            <v>上記以外の方位</v>
          </cell>
        </row>
        <row r="23">
          <cell r="D23" t="str">
            <v>A種フェノールフォーム保温板1種2号</v>
          </cell>
          <cell r="I23" t="str">
            <v>全方位</v>
          </cell>
        </row>
        <row r="24">
          <cell r="D24" t="str">
            <v>A種フェノールフォーム保温板2種1号</v>
          </cell>
          <cell r="I24" t="str">
            <v>真南±45度の方位</v>
          </cell>
        </row>
        <row r="25">
          <cell r="D25" t="str">
            <v>A種フェノールフォーム保温板2種2号</v>
          </cell>
        </row>
        <row r="26">
          <cell r="D26" t="str">
            <v>A種フェノールフォーム保温板2種3号</v>
          </cell>
        </row>
        <row r="27">
          <cell r="D27" t="str">
            <v>A種フェノールフォーム保温板3種1号</v>
          </cell>
        </row>
        <row r="28">
          <cell r="D28" t="str">
            <v>A種フェノールフォーム保温板3種2号</v>
          </cell>
          <cell r="I28" t="str">
            <v>ﾚｰｽｶｰﾃﾝ</v>
          </cell>
        </row>
        <row r="29">
          <cell r="D29" t="str">
            <v>A種ポリエチレンフォーム保温板1種1号</v>
          </cell>
          <cell r="I29" t="str">
            <v>内ﾌﾞﾗｲﾝﾄﾞ</v>
          </cell>
        </row>
        <row r="30">
          <cell r="D30" t="str">
            <v>A種ポリエチレンフォーム保温板1種2号</v>
          </cell>
          <cell r="I30" t="str">
            <v>紙障子</v>
          </cell>
        </row>
        <row r="31">
          <cell r="B31" t="str">
            <v>窓</v>
          </cell>
          <cell r="D31" t="str">
            <v>A種ポリエチレンフォーム保温板2種</v>
          </cell>
          <cell r="I31" t="str">
            <v>外ﾌﾞﾗｲﾝﾄﾞ</v>
          </cell>
        </row>
        <row r="32">
          <cell r="B32" t="str">
            <v>引き戸</v>
          </cell>
          <cell r="D32" t="str">
            <v>A種ポリエチレンフォーム保温板3種</v>
          </cell>
          <cell r="I32" t="str">
            <v>庇</v>
          </cell>
        </row>
        <row r="33">
          <cell r="B33" t="str">
            <v>框ドア</v>
          </cell>
          <cell r="D33" t="str">
            <v>建築物断熱用吹付け硬質ウレタンフォームA種1</v>
          </cell>
          <cell r="I33" t="str">
            <v>軒等</v>
          </cell>
        </row>
        <row r="34">
          <cell r="B34" t="str">
            <v>ドア</v>
          </cell>
          <cell r="D34" t="str">
            <v>建築物断熱用吹付け硬質ウレタンフォームA種2</v>
          </cell>
          <cell r="I34" t="str">
            <v>なし</v>
          </cell>
        </row>
        <row r="35">
          <cell r="D35" t="str">
            <v>建築物断熱用吹付け硬質ウレタンフォームA種3</v>
          </cell>
        </row>
        <row r="36">
          <cell r="D36" t="str">
            <v>高性能グラスウール断熱材　16K相当</v>
          </cell>
        </row>
        <row r="37">
          <cell r="D37" t="str">
            <v>高性能グラスウール断熱材　24K相当</v>
          </cell>
        </row>
        <row r="38">
          <cell r="B38" t="str">
            <v>1.51以下</v>
          </cell>
          <cell r="D38" t="str">
            <v>高性能グラスウール断熱材　32K相当</v>
          </cell>
        </row>
        <row r="39">
          <cell r="B39" t="str">
            <v>1.91以下</v>
          </cell>
          <cell r="D39" t="str">
            <v>高性能グラスウール断熱材　40K相当</v>
          </cell>
        </row>
        <row r="40">
          <cell r="B40" t="str">
            <v>2.08以下</v>
          </cell>
          <cell r="D40" t="str">
            <v>高性能グラスウール断熱材　48K相当</v>
          </cell>
        </row>
        <row r="41">
          <cell r="B41" t="str">
            <v>2.30以下</v>
          </cell>
          <cell r="D41" t="str">
            <v>シージングボード　（9mm）</v>
          </cell>
        </row>
        <row r="42">
          <cell r="B42" t="str">
            <v>2.91以下</v>
          </cell>
          <cell r="D42" t="str">
            <v>住宅用グラスウール断熱材　10K 相当</v>
          </cell>
        </row>
        <row r="43">
          <cell r="B43" t="str">
            <v>3.01以下</v>
          </cell>
          <cell r="D43" t="str">
            <v>住宅用グラスウール断熱材　16K相当</v>
          </cell>
        </row>
        <row r="44">
          <cell r="B44" t="str">
            <v>3.36以下</v>
          </cell>
          <cell r="D44" t="str">
            <v>住宅用グラスウール断熱材　20K相当</v>
          </cell>
        </row>
        <row r="45">
          <cell r="B45" t="str">
            <v>4.00以下</v>
          </cell>
          <cell r="D45" t="str">
            <v>住宅用グラスウール断熱材　24K相当</v>
          </cell>
        </row>
        <row r="46">
          <cell r="B46" t="str">
            <v>-</v>
          </cell>
          <cell r="D46" t="str">
            <v>住宅用グラスウール断熱材　32K相当</v>
          </cell>
        </row>
        <row r="47">
          <cell r="D47" t="str">
            <v>住宅用ロックウール断熱材（マット）</v>
          </cell>
        </row>
        <row r="48">
          <cell r="D48" t="str">
            <v>タタミボード　（15mm）</v>
          </cell>
        </row>
        <row r="49">
          <cell r="D49" t="str">
            <v>吹き込み用ロックウール断熱材　25K</v>
          </cell>
        </row>
        <row r="50">
          <cell r="B50" t="str">
            <v>Ⅰ地域</v>
          </cell>
          <cell r="D50" t="str">
            <v>吹込用グラスウール断熱材　30K</v>
          </cell>
        </row>
        <row r="51">
          <cell r="B51" t="str">
            <v>Ⅱ地域</v>
          </cell>
          <cell r="D51" t="str">
            <v>吹込用グラスウール断熱材　35K</v>
          </cell>
        </row>
        <row r="52">
          <cell r="B52" t="str">
            <v>Ⅲ地域</v>
          </cell>
          <cell r="D52" t="str">
            <v>吹込用セルローズファイバー　25K</v>
          </cell>
        </row>
        <row r="53">
          <cell r="B53" t="str">
            <v>Ⅳ地域</v>
          </cell>
          <cell r="D53" t="str">
            <v>吹込用セルローズファイバー　45K</v>
          </cell>
        </row>
        <row r="54">
          <cell r="B54" t="str">
            <v>Ⅴ地域</v>
          </cell>
          <cell r="D54" t="str">
            <v>吹込用セルローズファイバー　55K</v>
          </cell>
        </row>
        <row r="55">
          <cell r="B55" t="str">
            <v>Ⅵ地域</v>
          </cell>
          <cell r="D55" t="str">
            <v>吹込用ロックウール断熱材　65K相当</v>
          </cell>
        </row>
        <row r="56">
          <cell r="D56" t="str">
            <v>ロックウール断熱材（フェルト）</v>
          </cell>
        </row>
        <row r="57">
          <cell r="D57" t="str">
            <v>ロックウール断熱材（ボード）</v>
          </cell>
        </row>
        <row r="59">
          <cell r="B59" t="str">
            <v>2.33以下</v>
          </cell>
        </row>
        <row r="60">
          <cell r="B60" t="str">
            <v>3.49以下</v>
          </cell>
        </row>
        <row r="61">
          <cell r="B61" t="str">
            <v>4.65以下</v>
          </cell>
        </row>
        <row r="62">
          <cell r="B62" t="str">
            <v>6.51以下</v>
          </cell>
        </row>
        <row r="63">
          <cell r="B63" t="str">
            <v>-</v>
          </cell>
        </row>
        <row r="67">
          <cell r="B67" t="str">
            <v>不問</v>
          </cell>
        </row>
        <row r="68">
          <cell r="B68" t="str">
            <v>0.40以下</v>
          </cell>
        </row>
        <row r="69">
          <cell r="B69" t="str">
            <v>0.45以下</v>
          </cell>
        </row>
        <row r="70">
          <cell r="B70" t="str">
            <v>0.52以下</v>
          </cell>
        </row>
        <row r="71">
          <cell r="B71" t="str">
            <v>0.55以下</v>
          </cell>
        </row>
        <row r="72">
          <cell r="B72" t="str">
            <v>0.60以下</v>
          </cell>
        </row>
        <row r="76">
          <cell r="B76" t="str">
            <v>0.43以下</v>
          </cell>
        </row>
        <row r="77">
          <cell r="B77" t="str">
            <v>0.49以下</v>
          </cell>
        </row>
        <row r="78">
          <cell r="B78" t="str">
            <v>0.57以下</v>
          </cell>
        </row>
        <row r="79">
          <cell r="B79" t="str">
            <v>0.60以下</v>
          </cell>
        </row>
        <row r="80">
          <cell r="B80" t="str">
            <v>0.66以下</v>
          </cell>
        </row>
        <row r="81">
          <cell r="B81" t="str">
            <v>0.70以下</v>
          </cell>
        </row>
        <row r="82">
          <cell r="B82" t="str">
            <v>0.66未満</v>
          </cell>
        </row>
        <row r="83">
          <cell r="B8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64"/>
  <sheetViews>
    <sheetView showGridLines="0" tabSelected="1" view="pageBreakPreview" zoomScaleNormal="100" zoomScaleSheetLayoutView="100" workbookViewId="0">
      <selection activeCell="H9" sqref="H9:K9"/>
    </sheetView>
  </sheetViews>
  <sheetFormatPr defaultColWidth="9" defaultRowHeight="16.5" x14ac:dyDescent="0.55000000000000004"/>
  <cols>
    <col min="1" max="1" width="1.58203125" style="1" customWidth="1"/>
    <col min="2" max="3" width="10.58203125" style="1" customWidth="1"/>
    <col min="4" max="28" width="2.58203125" style="1" customWidth="1"/>
    <col min="29" max="29" width="1.58203125" style="1" customWidth="1"/>
    <col min="30" max="16384" width="9" style="1"/>
  </cols>
  <sheetData>
    <row r="1" spans="2:28" ht="10" customHeight="1" x14ac:dyDescent="0.55000000000000004"/>
    <row r="2" spans="2:28" ht="18" customHeight="1" x14ac:dyDescent="0.55000000000000004">
      <c r="B2" s="1" t="s">
        <v>91</v>
      </c>
    </row>
    <row r="3" spans="2:28" ht="18" customHeight="1" x14ac:dyDescent="0.55000000000000004">
      <c r="B3" s="89" t="s">
        <v>30</v>
      </c>
      <c r="C3" s="90"/>
      <c r="D3" s="28"/>
      <c r="E3" s="93"/>
      <c r="F3" s="93"/>
      <c r="G3" s="93"/>
      <c r="H3" s="93"/>
      <c r="I3" s="29" t="s">
        <v>38</v>
      </c>
      <c r="J3" s="80"/>
      <c r="K3" s="81"/>
      <c r="L3" s="29" t="s">
        <v>40</v>
      </c>
      <c r="M3" s="93"/>
      <c r="N3" s="93"/>
      <c r="O3" s="93"/>
      <c r="P3" s="93"/>
      <c r="Q3" s="29" t="s">
        <v>38</v>
      </c>
      <c r="R3" s="81"/>
      <c r="S3" s="81"/>
      <c r="T3" s="29" t="s">
        <v>40</v>
      </c>
      <c r="U3" s="93"/>
      <c r="V3" s="93"/>
      <c r="W3" s="93"/>
      <c r="X3" s="93"/>
      <c r="Y3" s="29" t="s">
        <v>38</v>
      </c>
      <c r="Z3" s="80"/>
      <c r="AA3" s="81"/>
      <c r="AB3" s="30" t="s">
        <v>40</v>
      </c>
    </row>
    <row r="4" spans="2:28" ht="18" customHeight="1" x14ac:dyDescent="0.55000000000000004">
      <c r="B4" s="89" t="s">
        <v>31</v>
      </c>
      <c r="C4" s="90"/>
      <c r="D4" s="28"/>
      <c r="E4" s="82" t="s">
        <v>34</v>
      </c>
      <c r="F4" s="82"/>
      <c r="G4" s="82"/>
      <c r="H4" s="82"/>
      <c r="I4" s="29"/>
      <c r="J4" s="80"/>
      <c r="K4" s="81"/>
      <c r="L4" s="29" t="s">
        <v>33</v>
      </c>
      <c r="M4" s="29"/>
      <c r="N4" s="29"/>
      <c r="O4" s="95" t="s">
        <v>118</v>
      </c>
      <c r="P4" s="96"/>
      <c r="Q4" s="96"/>
      <c r="R4" s="96"/>
      <c r="S4" s="96"/>
      <c r="T4" s="96"/>
      <c r="U4" s="96"/>
      <c r="V4" s="96"/>
      <c r="W4" s="96"/>
      <c r="X4" s="97"/>
      <c r="Y4" s="94">
        <v>6</v>
      </c>
      <c r="Z4" s="94"/>
      <c r="AA4" s="94"/>
      <c r="AB4" s="94"/>
    </row>
    <row r="5" spans="2:28" ht="18" customHeight="1" x14ac:dyDescent="0.55000000000000004">
      <c r="B5" s="91" t="s">
        <v>32</v>
      </c>
      <c r="C5" s="92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</row>
    <row r="6" spans="2:28" ht="16.5" customHeight="1" x14ac:dyDescent="0.55000000000000004">
      <c r="B6" s="41"/>
      <c r="C6" s="42"/>
      <c r="D6" s="36"/>
      <c r="E6" s="36"/>
      <c r="F6" s="37"/>
      <c r="G6" s="86" t="s">
        <v>36</v>
      </c>
      <c r="H6" s="86"/>
      <c r="I6" s="86"/>
      <c r="J6" s="86"/>
      <c r="K6" s="86"/>
      <c r="L6" s="86"/>
      <c r="M6" s="86"/>
      <c r="N6" s="83" t="s">
        <v>44</v>
      </c>
      <c r="O6" s="83"/>
      <c r="P6" s="83"/>
      <c r="Q6" s="83"/>
      <c r="R6" s="83"/>
      <c r="S6" s="83"/>
      <c r="T6" s="83"/>
      <c r="U6" s="83" t="s">
        <v>37</v>
      </c>
      <c r="V6" s="83"/>
      <c r="W6" s="83"/>
      <c r="X6" s="83"/>
      <c r="Y6" s="83"/>
      <c r="Z6" s="83"/>
      <c r="AA6" s="83"/>
      <c r="AB6" s="84"/>
    </row>
    <row r="7" spans="2:28" ht="18" customHeight="1" x14ac:dyDescent="0.55000000000000004">
      <c r="B7" s="41"/>
      <c r="C7" s="42"/>
      <c r="D7" s="36"/>
      <c r="E7" s="36"/>
      <c r="F7" s="36"/>
      <c r="G7" s="36"/>
      <c r="H7" s="38"/>
      <c r="I7" s="38"/>
      <c r="J7" s="38"/>
      <c r="K7" s="38"/>
      <c r="L7" s="38"/>
      <c r="M7" s="38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4"/>
    </row>
    <row r="8" spans="2:28" ht="18" customHeight="1" x14ac:dyDescent="0.55000000000000004">
      <c r="B8" s="41"/>
      <c r="C8" s="43" t="s">
        <v>35</v>
      </c>
      <c r="D8" s="39"/>
      <c r="E8" s="36"/>
      <c r="F8" s="36"/>
      <c r="G8" s="36" t="s">
        <v>38</v>
      </c>
      <c r="H8" s="88"/>
      <c r="I8" s="88"/>
      <c r="J8" s="88"/>
      <c r="K8" s="88"/>
      <c r="L8" s="87" t="s">
        <v>39</v>
      </c>
      <c r="M8" s="87"/>
      <c r="N8" s="36" t="s">
        <v>38</v>
      </c>
      <c r="O8" s="88"/>
      <c r="P8" s="88"/>
      <c r="Q8" s="88"/>
      <c r="R8" s="88"/>
      <c r="S8" s="87" t="s">
        <v>39</v>
      </c>
      <c r="T8" s="87"/>
      <c r="U8" s="36" t="s">
        <v>38</v>
      </c>
      <c r="V8" s="88"/>
      <c r="W8" s="88"/>
      <c r="X8" s="88"/>
      <c r="Y8" s="88"/>
      <c r="Z8" s="87" t="s">
        <v>39</v>
      </c>
      <c r="AA8" s="87"/>
      <c r="AB8" s="40"/>
    </row>
    <row r="9" spans="2:28" ht="18" customHeight="1" x14ac:dyDescent="0.55000000000000004">
      <c r="B9" s="41"/>
      <c r="C9" s="43" t="s">
        <v>41</v>
      </c>
      <c r="D9" s="85" t="s">
        <v>43</v>
      </c>
      <c r="E9" s="85"/>
      <c r="F9" s="85"/>
      <c r="G9" s="36" t="s">
        <v>38</v>
      </c>
      <c r="H9" s="88"/>
      <c r="I9" s="88"/>
      <c r="J9" s="88"/>
      <c r="K9" s="88"/>
      <c r="L9" s="87" t="s">
        <v>39</v>
      </c>
      <c r="M9" s="87"/>
      <c r="N9" s="36" t="s">
        <v>38</v>
      </c>
      <c r="O9" s="88"/>
      <c r="P9" s="88"/>
      <c r="Q9" s="88"/>
      <c r="R9" s="88"/>
      <c r="S9" s="87" t="s">
        <v>39</v>
      </c>
      <c r="T9" s="87"/>
      <c r="U9" s="36" t="s">
        <v>38</v>
      </c>
      <c r="V9" s="88"/>
      <c r="W9" s="88"/>
      <c r="X9" s="88"/>
      <c r="Y9" s="88"/>
      <c r="Z9" s="87" t="s">
        <v>39</v>
      </c>
      <c r="AA9" s="87"/>
      <c r="AB9" s="40"/>
    </row>
    <row r="10" spans="2:28" ht="18" customHeight="1" x14ac:dyDescent="0.55000000000000004">
      <c r="B10" s="41"/>
      <c r="C10" s="42"/>
      <c r="D10" s="85" t="s">
        <v>42</v>
      </c>
      <c r="E10" s="85"/>
      <c r="F10" s="85"/>
      <c r="G10" s="36" t="s">
        <v>38</v>
      </c>
      <c r="H10" s="88"/>
      <c r="I10" s="88"/>
      <c r="J10" s="88"/>
      <c r="K10" s="88"/>
      <c r="L10" s="87" t="s">
        <v>39</v>
      </c>
      <c r="M10" s="87"/>
      <c r="N10" s="36" t="s">
        <v>38</v>
      </c>
      <c r="O10" s="88"/>
      <c r="P10" s="88"/>
      <c r="Q10" s="88"/>
      <c r="R10" s="88"/>
      <c r="S10" s="87" t="s">
        <v>39</v>
      </c>
      <c r="T10" s="87"/>
      <c r="U10" s="36" t="s">
        <v>38</v>
      </c>
      <c r="V10" s="88"/>
      <c r="W10" s="88"/>
      <c r="X10" s="88"/>
      <c r="Y10" s="88"/>
      <c r="Z10" s="87" t="s">
        <v>39</v>
      </c>
      <c r="AA10" s="87"/>
      <c r="AB10" s="40"/>
    </row>
    <row r="11" spans="2:28" ht="18" customHeight="1" x14ac:dyDescent="0.55000000000000004">
      <c r="B11" s="41"/>
      <c r="C11" s="43" t="s">
        <v>45</v>
      </c>
      <c r="D11" s="85" t="s">
        <v>43</v>
      </c>
      <c r="E11" s="85"/>
      <c r="F11" s="85"/>
      <c r="G11" s="36" t="s">
        <v>38</v>
      </c>
      <c r="H11" s="88"/>
      <c r="I11" s="88"/>
      <c r="J11" s="88"/>
      <c r="K11" s="88"/>
      <c r="L11" s="87" t="s">
        <v>39</v>
      </c>
      <c r="M11" s="87"/>
      <c r="N11" s="36" t="s">
        <v>38</v>
      </c>
      <c r="O11" s="88"/>
      <c r="P11" s="88"/>
      <c r="Q11" s="88"/>
      <c r="R11" s="88"/>
      <c r="S11" s="87" t="s">
        <v>39</v>
      </c>
      <c r="T11" s="87"/>
      <c r="U11" s="36" t="s">
        <v>38</v>
      </c>
      <c r="V11" s="88"/>
      <c r="W11" s="88"/>
      <c r="X11" s="88"/>
      <c r="Y11" s="88"/>
      <c r="Z11" s="87" t="s">
        <v>39</v>
      </c>
      <c r="AA11" s="87"/>
      <c r="AB11" s="40"/>
    </row>
    <row r="12" spans="2:28" ht="18" customHeight="1" x14ac:dyDescent="0.55000000000000004">
      <c r="B12" s="44"/>
      <c r="C12" s="45"/>
      <c r="D12" s="98" t="s">
        <v>46</v>
      </c>
      <c r="E12" s="98"/>
      <c r="F12" s="98"/>
      <c r="G12" s="34" t="s">
        <v>38</v>
      </c>
      <c r="H12" s="99"/>
      <c r="I12" s="99"/>
      <c r="J12" s="99"/>
      <c r="K12" s="99"/>
      <c r="L12" s="100" t="s">
        <v>39</v>
      </c>
      <c r="M12" s="100"/>
      <c r="N12" s="34" t="s">
        <v>38</v>
      </c>
      <c r="O12" s="99"/>
      <c r="P12" s="99"/>
      <c r="Q12" s="99"/>
      <c r="R12" s="99"/>
      <c r="S12" s="100" t="s">
        <v>39</v>
      </c>
      <c r="T12" s="100"/>
      <c r="U12" s="34" t="s">
        <v>38</v>
      </c>
      <c r="V12" s="99"/>
      <c r="W12" s="99"/>
      <c r="X12" s="99"/>
      <c r="Y12" s="99"/>
      <c r="Z12" s="100" t="s">
        <v>39</v>
      </c>
      <c r="AA12" s="100"/>
      <c r="AB12" s="35"/>
    </row>
    <row r="13" spans="2:28" ht="18" customHeight="1" x14ac:dyDescent="0.55000000000000004">
      <c r="B13" s="104" t="s">
        <v>47</v>
      </c>
      <c r="C13" s="105"/>
      <c r="D13" s="32" t="s">
        <v>48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76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2:28" ht="18" customHeight="1" x14ac:dyDescent="0.55000000000000004">
      <c r="B14" s="106"/>
      <c r="C14" s="107"/>
      <c r="D14" s="36"/>
      <c r="E14" s="77"/>
      <c r="F14" s="102" t="s">
        <v>49</v>
      </c>
      <c r="G14" s="102"/>
      <c r="H14" s="102"/>
      <c r="I14" s="102"/>
      <c r="J14" s="102"/>
      <c r="K14" s="102"/>
      <c r="L14" s="102"/>
      <c r="M14" s="77"/>
      <c r="N14" s="102" t="s">
        <v>50</v>
      </c>
      <c r="O14" s="102"/>
      <c r="P14" s="102"/>
      <c r="Q14" s="102"/>
      <c r="R14" s="102"/>
      <c r="S14" s="102"/>
      <c r="T14" s="102"/>
      <c r="U14" s="77"/>
      <c r="V14" s="102" t="s">
        <v>51</v>
      </c>
      <c r="W14" s="102"/>
      <c r="X14" s="102"/>
      <c r="Y14" s="102"/>
      <c r="Z14" s="102"/>
      <c r="AA14" s="102"/>
      <c r="AB14" s="103"/>
    </row>
    <row r="15" spans="2:28" ht="18" customHeight="1" x14ac:dyDescent="0.55000000000000004">
      <c r="B15" s="52"/>
      <c r="C15" s="53"/>
      <c r="D15" s="36"/>
      <c r="E15" s="77"/>
      <c r="F15" s="102" t="s">
        <v>52</v>
      </c>
      <c r="G15" s="102"/>
      <c r="H15" s="102"/>
      <c r="I15" s="102"/>
      <c r="J15" s="102"/>
      <c r="K15" s="102"/>
      <c r="L15" s="102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0"/>
    </row>
    <row r="16" spans="2:28" ht="18" customHeight="1" x14ac:dyDescent="0.55000000000000004">
      <c r="B16" s="41"/>
      <c r="C16" s="42"/>
      <c r="D16" s="36" t="s">
        <v>53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0"/>
    </row>
    <row r="17" spans="2:28" ht="18" customHeight="1" x14ac:dyDescent="0.55000000000000004">
      <c r="B17" s="41"/>
      <c r="C17" s="42"/>
      <c r="D17" s="36"/>
      <c r="E17" s="36"/>
      <c r="F17" s="36" t="s">
        <v>54</v>
      </c>
      <c r="G17" s="36"/>
      <c r="H17" s="36"/>
      <c r="I17" s="36"/>
      <c r="J17" s="77"/>
      <c r="K17" s="36" t="s">
        <v>83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40"/>
    </row>
    <row r="18" spans="2:28" ht="18" customHeight="1" x14ac:dyDescent="0.55000000000000004">
      <c r="B18" s="41"/>
      <c r="C18" s="42"/>
      <c r="D18" s="36"/>
      <c r="E18" s="36"/>
      <c r="F18" s="36"/>
      <c r="G18" s="36"/>
      <c r="H18" s="36"/>
      <c r="I18" s="36"/>
      <c r="J18" s="77"/>
      <c r="K18" s="36" t="s">
        <v>84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40"/>
    </row>
    <row r="19" spans="2:28" ht="18" customHeight="1" x14ac:dyDescent="0.55000000000000004">
      <c r="B19" s="41"/>
      <c r="C19" s="42"/>
      <c r="D19" s="36"/>
      <c r="E19" s="36"/>
      <c r="F19" s="36"/>
      <c r="G19" s="36"/>
      <c r="H19" s="36"/>
      <c r="I19" s="36"/>
      <c r="J19" s="67"/>
      <c r="K19" s="36"/>
      <c r="L19" s="36" t="s">
        <v>119</v>
      </c>
      <c r="M19" s="36"/>
      <c r="N19" s="79"/>
      <c r="O19" s="79"/>
      <c r="P19" s="79"/>
      <c r="Q19" s="36" t="s">
        <v>117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0"/>
    </row>
    <row r="20" spans="2:28" ht="18" customHeight="1" x14ac:dyDescent="0.55000000000000004">
      <c r="B20" s="41"/>
      <c r="C20" s="42"/>
      <c r="D20" s="36"/>
      <c r="E20" s="36"/>
      <c r="F20" s="36"/>
      <c r="G20" s="36"/>
      <c r="H20" s="36"/>
      <c r="I20" s="36"/>
      <c r="J20" s="77"/>
      <c r="K20" s="36" t="s">
        <v>55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40"/>
    </row>
    <row r="21" spans="2:28" ht="18" customHeight="1" x14ac:dyDescent="0.55000000000000004">
      <c r="B21" s="41"/>
      <c r="C21" s="42"/>
      <c r="D21" s="36"/>
      <c r="E21" s="36"/>
      <c r="F21" s="36"/>
      <c r="G21" s="36"/>
      <c r="H21" s="36"/>
      <c r="I21" s="36"/>
      <c r="J21" s="36"/>
      <c r="K21" s="36" t="s">
        <v>38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36" t="s">
        <v>40</v>
      </c>
      <c r="AB21" s="40"/>
    </row>
    <row r="22" spans="2:28" ht="18" customHeight="1" x14ac:dyDescent="0.55000000000000004">
      <c r="B22" s="41"/>
      <c r="C22" s="42"/>
      <c r="D22" s="36"/>
      <c r="E22" s="36"/>
      <c r="F22" s="36" t="s">
        <v>56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40"/>
    </row>
    <row r="23" spans="2:28" ht="18" customHeight="1" x14ac:dyDescent="0.55000000000000004">
      <c r="B23" s="41"/>
      <c r="C23" s="42"/>
      <c r="D23" s="36"/>
      <c r="E23" s="36"/>
      <c r="F23" s="47" t="s">
        <v>57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40"/>
    </row>
    <row r="24" spans="2:28" ht="18" customHeight="1" x14ac:dyDescent="0.55000000000000004">
      <c r="B24" s="41"/>
      <c r="C24" s="42"/>
      <c r="D24" s="36"/>
      <c r="E24" s="36"/>
      <c r="F24" s="36"/>
      <c r="G24" s="36"/>
      <c r="H24" s="36"/>
      <c r="I24" s="36"/>
      <c r="J24" s="77"/>
      <c r="K24" s="36" t="s">
        <v>85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40"/>
    </row>
    <row r="25" spans="2:28" ht="18" customHeight="1" x14ac:dyDescent="0.55000000000000004">
      <c r="B25" s="41"/>
      <c r="C25" s="42"/>
      <c r="D25" s="36"/>
      <c r="E25" s="36"/>
      <c r="F25" s="36"/>
      <c r="G25" s="36"/>
      <c r="H25" s="36"/>
      <c r="I25" s="36"/>
      <c r="J25" s="77"/>
      <c r="K25" s="36" t="s">
        <v>88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0"/>
    </row>
    <row r="26" spans="2:28" ht="18" customHeight="1" x14ac:dyDescent="0.55000000000000004">
      <c r="B26" s="41"/>
      <c r="C26" s="42"/>
      <c r="D26" s="36"/>
      <c r="E26" s="36"/>
      <c r="F26" s="36"/>
      <c r="G26" s="36"/>
      <c r="H26" s="36"/>
      <c r="I26" s="36"/>
      <c r="J26" s="77"/>
      <c r="K26" s="36" t="s">
        <v>55</v>
      </c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40"/>
    </row>
    <row r="27" spans="2:28" ht="18" customHeight="1" x14ac:dyDescent="0.55000000000000004">
      <c r="B27" s="41"/>
      <c r="C27" s="42"/>
      <c r="D27" s="36"/>
      <c r="E27" s="36"/>
      <c r="F27" s="36"/>
      <c r="G27" s="36"/>
      <c r="H27" s="36"/>
      <c r="I27" s="36"/>
      <c r="J27" s="36"/>
      <c r="K27" s="36" t="s">
        <v>38</v>
      </c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36" t="s">
        <v>40</v>
      </c>
      <c r="AB27" s="40"/>
    </row>
    <row r="28" spans="2:28" ht="18" customHeight="1" x14ac:dyDescent="0.55000000000000004">
      <c r="B28" s="41"/>
      <c r="C28" s="42"/>
      <c r="D28" s="36"/>
      <c r="E28" s="36"/>
      <c r="F28" s="36" t="s">
        <v>58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0"/>
    </row>
    <row r="29" spans="2:28" ht="18" customHeight="1" x14ac:dyDescent="0.55000000000000004">
      <c r="B29" s="41"/>
      <c r="C29" s="42"/>
      <c r="D29" s="36"/>
      <c r="E29" s="36"/>
      <c r="F29" s="36"/>
      <c r="G29" s="36"/>
      <c r="H29" s="36"/>
      <c r="I29" s="36"/>
      <c r="J29" s="77"/>
      <c r="K29" s="36" t="s">
        <v>86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40"/>
    </row>
    <row r="30" spans="2:28" ht="18" customHeight="1" x14ac:dyDescent="0.55000000000000004">
      <c r="B30" s="41"/>
      <c r="C30" s="42"/>
      <c r="D30" s="36"/>
      <c r="E30" s="36"/>
      <c r="F30" s="36"/>
      <c r="G30" s="36"/>
      <c r="H30" s="36"/>
      <c r="I30" s="36"/>
      <c r="J30" s="77"/>
      <c r="K30" s="36" t="s">
        <v>87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40"/>
    </row>
    <row r="31" spans="2:28" ht="18" customHeight="1" x14ac:dyDescent="0.55000000000000004">
      <c r="B31" s="41"/>
      <c r="C31" s="42"/>
      <c r="D31" s="36"/>
      <c r="E31" s="36"/>
      <c r="F31" s="36"/>
      <c r="G31" s="36"/>
      <c r="H31" s="36"/>
      <c r="I31" s="36"/>
      <c r="J31" s="77"/>
      <c r="K31" s="36" t="s">
        <v>55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40"/>
    </row>
    <row r="32" spans="2:28" ht="18" customHeight="1" x14ac:dyDescent="0.55000000000000004">
      <c r="B32" s="41"/>
      <c r="C32" s="42"/>
      <c r="D32" s="36"/>
      <c r="E32" s="36"/>
      <c r="F32" s="36"/>
      <c r="G32" s="36"/>
      <c r="H32" s="36"/>
      <c r="I32" s="36"/>
      <c r="J32" s="36"/>
      <c r="K32" s="36" t="s">
        <v>38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36" t="s">
        <v>40</v>
      </c>
      <c r="AB32" s="40"/>
    </row>
    <row r="33" spans="2:28" ht="18" customHeight="1" x14ac:dyDescent="0.55000000000000004">
      <c r="B33" s="41"/>
      <c r="C33" s="42"/>
      <c r="D33" s="36"/>
      <c r="E33" s="36"/>
      <c r="F33" s="36"/>
      <c r="G33" s="36"/>
      <c r="H33" s="36"/>
      <c r="I33" s="36"/>
      <c r="J33" s="36" t="s">
        <v>59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 t="s">
        <v>38</v>
      </c>
      <c r="X33" s="79"/>
      <c r="Y33" s="79"/>
      <c r="Z33" s="79"/>
      <c r="AA33" s="36" t="s">
        <v>40</v>
      </c>
      <c r="AB33" s="40"/>
    </row>
    <row r="34" spans="2:28" ht="10" customHeight="1" x14ac:dyDescent="0.55000000000000004">
      <c r="B34" s="41"/>
      <c r="C34" s="42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40"/>
    </row>
    <row r="35" spans="2:28" ht="18" customHeight="1" x14ac:dyDescent="0.55000000000000004">
      <c r="B35" s="41"/>
      <c r="C35" s="42"/>
      <c r="D35" s="36"/>
      <c r="E35" s="109" t="s">
        <v>60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110"/>
      <c r="AB35" s="40"/>
    </row>
    <row r="36" spans="2:28" ht="18" customHeight="1" x14ac:dyDescent="0.55000000000000004">
      <c r="B36" s="41"/>
      <c r="C36" s="42"/>
      <c r="D36" s="36"/>
      <c r="E36" s="120" t="s">
        <v>90</v>
      </c>
      <c r="F36" s="121"/>
      <c r="G36" s="121"/>
      <c r="H36" s="121"/>
      <c r="I36" s="121"/>
      <c r="J36" s="122"/>
      <c r="K36" s="108" t="s">
        <v>64</v>
      </c>
      <c r="L36" s="108"/>
      <c r="M36" s="108"/>
      <c r="N36" s="108"/>
      <c r="O36" s="108"/>
      <c r="P36" s="108" t="s">
        <v>65</v>
      </c>
      <c r="Q36" s="108"/>
      <c r="R36" s="108"/>
      <c r="S36" s="108"/>
      <c r="T36" s="108"/>
      <c r="U36" s="108" t="s">
        <v>66</v>
      </c>
      <c r="V36" s="108"/>
      <c r="W36" s="108"/>
      <c r="X36" s="108"/>
      <c r="Y36" s="108"/>
      <c r="Z36" s="108" t="s">
        <v>67</v>
      </c>
      <c r="AA36" s="108"/>
      <c r="AB36" s="40"/>
    </row>
    <row r="37" spans="2:28" ht="18" customHeight="1" x14ac:dyDescent="0.55000000000000004">
      <c r="B37" s="41"/>
      <c r="C37" s="42"/>
      <c r="D37" s="36"/>
      <c r="E37" s="123" t="s">
        <v>89</v>
      </c>
      <c r="F37" s="98"/>
      <c r="G37" s="98"/>
      <c r="H37" s="124"/>
      <c r="I37" s="124"/>
      <c r="J37" s="55" t="s">
        <v>82</v>
      </c>
      <c r="K37" s="108" t="s">
        <v>68</v>
      </c>
      <c r="L37" s="108"/>
      <c r="M37" s="108"/>
      <c r="N37" s="108"/>
      <c r="O37" s="108"/>
      <c r="P37" s="108" t="s">
        <v>68</v>
      </c>
      <c r="Q37" s="108"/>
      <c r="R37" s="108"/>
      <c r="S37" s="108"/>
      <c r="T37" s="108"/>
      <c r="U37" s="108" t="s">
        <v>68</v>
      </c>
      <c r="V37" s="108"/>
      <c r="W37" s="108"/>
      <c r="X37" s="108"/>
      <c r="Y37" s="108"/>
      <c r="Z37" s="108"/>
      <c r="AA37" s="108"/>
      <c r="AB37" s="40"/>
    </row>
    <row r="38" spans="2:28" ht="18" customHeight="1" x14ac:dyDescent="0.55000000000000004">
      <c r="B38" s="41"/>
      <c r="C38" s="42"/>
      <c r="D38" s="36"/>
      <c r="E38" s="111" t="s">
        <v>61</v>
      </c>
      <c r="F38" s="111"/>
      <c r="G38" s="111"/>
      <c r="H38" s="111"/>
      <c r="I38" s="111"/>
      <c r="J38" s="111"/>
      <c r="K38" s="101">
        <f>SUM('標準計算（参考様式）'!J8:J247)</f>
        <v>0</v>
      </c>
      <c r="L38" s="101"/>
      <c r="M38" s="101"/>
      <c r="N38" s="101"/>
      <c r="O38" s="101"/>
      <c r="P38" s="101">
        <f>SUM('標準計算（参考様式）'!K8:K247)</f>
        <v>0</v>
      </c>
      <c r="Q38" s="101"/>
      <c r="R38" s="101"/>
      <c r="S38" s="101"/>
      <c r="T38" s="101"/>
      <c r="U38" s="101">
        <f>SUM('標準計算（参考様式）'!L8:L247)</f>
        <v>0</v>
      </c>
      <c r="V38" s="101"/>
      <c r="W38" s="101"/>
      <c r="X38" s="101"/>
      <c r="Y38" s="101"/>
      <c r="Z38" s="115" t="str">
        <f>IF(K38=0,"",ROUNDUP((K38-U38)/(P38-U38),2))</f>
        <v/>
      </c>
      <c r="AA38" s="115"/>
      <c r="AB38" s="40"/>
    </row>
    <row r="39" spans="2:28" ht="18" customHeight="1" x14ac:dyDescent="0.55000000000000004">
      <c r="B39" s="41"/>
      <c r="C39" s="42"/>
      <c r="D39" s="36"/>
      <c r="E39" s="111" t="s">
        <v>63</v>
      </c>
      <c r="F39" s="111"/>
      <c r="G39" s="111"/>
      <c r="H39" s="111"/>
      <c r="I39" s="111"/>
      <c r="J39" s="111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5" t="str">
        <f>IF(K39="","",ROUNDUP((K39-U39)/(P39-U39),2))</f>
        <v/>
      </c>
      <c r="AA39" s="115"/>
      <c r="AB39" s="40"/>
    </row>
    <row r="40" spans="2:28" ht="18" customHeight="1" x14ac:dyDescent="0.55000000000000004">
      <c r="B40" s="41"/>
      <c r="C40" s="42"/>
      <c r="D40" s="36"/>
      <c r="E40" s="111" t="s">
        <v>62</v>
      </c>
      <c r="F40" s="111"/>
      <c r="G40" s="111"/>
      <c r="H40" s="111"/>
      <c r="I40" s="111"/>
      <c r="J40" s="111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5" t="str">
        <f>IF(K40="","",ROUNDUP((K40-U40)/(P40-U40),2))</f>
        <v/>
      </c>
      <c r="AA40" s="115"/>
      <c r="AB40" s="40"/>
    </row>
    <row r="41" spans="2:28" ht="18" customHeight="1" x14ac:dyDescent="0.55000000000000004">
      <c r="B41" s="41"/>
      <c r="C41" s="42"/>
      <c r="D41" s="36"/>
      <c r="E41" s="108" t="s">
        <v>69</v>
      </c>
      <c r="F41" s="108"/>
      <c r="G41" s="108"/>
      <c r="H41" s="108"/>
      <c r="I41" s="108"/>
      <c r="J41" s="108"/>
      <c r="K41" s="125">
        <f>SUM(K38:O40)</f>
        <v>0</v>
      </c>
      <c r="L41" s="125"/>
      <c r="M41" s="125"/>
      <c r="N41" s="125"/>
      <c r="O41" s="125"/>
      <c r="P41" s="125">
        <f>SUM(P38:T40)</f>
        <v>0</v>
      </c>
      <c r="Q41" s="125"/>
      <c r="R41" s="125"/>
      <c r="S41" s="125"/>
      <c r="T41" s="125"/>
      <c r="U41" s="125">
        <f>SUM(U38:Y40)</f>
        <v>0</v>
      </c>
      <c r="V41" s="125"/>
      <c r="W41" s="125"/>
      <c r="X41" s="125"/>
      <c r="Y41" s="125"/>
      <c r="Z41" s="115" t="str">
        <f>IF(K41=0,"",ROUNDUP((K41-U41)/(P41-U41),2))</f>
        <v/>
      </c>
      <c r="AA41" s="115"/>
      <c r="AB41" s="40"/>
    </row>
    <row r="42" spans="2:28" ht="10" customHeight="1" x14ac:dyDescent="0.55000000000000004">
      <c r="B42" s="41"/>
      <c r="C42" s="42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40"/>
    </row>
    <row r="43" spans="2:28" ht="18" customHeight="1" x14ac:dyDescent="0.55000000000000004">
      <c r="B43" s="41"/>
      <c r="C43" s="42"/>
      <c r="D43" s="36"/>
      <c r="E43" s="112" t="s">
        <v>70</v>
      </c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4"/>
      <c r="AB43" s="40"/>
    </row>
    <row r="44" spans="2:28" ht="18" customHeight="1" x14ac:dyDescent="0.55000000000000004">
      <c r="B44" s="41"/>
      <c r="C44" s="42"/>
      <c r="D44" s="36"/>
      <c r="E44" s="126" t="s">
        <v>71</v>
      </c>
      <c r="F44" s="127"/>
      <c r="G44" s="127"/>
      <c r="H44" s="127"/>
      <c r="I44" s="127"/>
      <c r="J44" s="128"/>
      <c r="K44" s="69"/>
      <c r="L44" s="78">
        <f>COUNTIF('標準計算（参考様式）'!I8:I247,"○")</f>
        <v>0</v>
      </c>
      <c r="M44" s="78"/>
      <c r="N44" s="78"/>
      <c r="O44" s="69" t="s">
        <v>33</v>
      </c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70"/>
      <c r="AB44" s="40"/>
    </row>
    <row r="45" spans="2:28" ht="18" customHeight="1" x14ac:dyDescent="0.55000000000000004">
      <c r="B45" s="41"/>
      <c r="C45" s="42"/>
      <c r="D45" s="36"/>
      <c r="E45" s="117" t="s">
        <v>73</v>
      </c>
      <c r="F45" s="118"/>
      <c r="G45" s="118"/>
      <c r="H45" s="118"/>
      <c r="I45" s="118"/>
      <c r="J45" s="119"/>
      <c r="K45" s="69"/>
      <c r="L45" s="69" t="s">
        <v>72</v>
      </c>
      <c r="M45" s="69"/>
      <c r="N45" s="69"/>
      <c r="O45" s="69"/>
      <c r="P45" s="69" t="s">
        <v>38</v>
      </c>
      <c r="Q45" s="78">
        <f>基準値!M2</f>
        <v>0.87</v>
      </c>
      <c r="R45" s="78"/>
      <c r="S45" s="69" t="s">
        <v>40</v>
      </c>
      <c r="T45" s="69" t="s">
        <v>75</v>
      </c>
      <c r="U45" s="69"/>
      <c r="V45" s="69"/>
      <c r="W45" s="69"/>
      <c r="X45" s="69" t="s">
        <v>38</v>
      </c>
      <c r="Y45" s="78">
        <f>基準値!N2</f>
        <v>2.8</v>
      </c>
      <c r="Z45" s="78"/>
      <c r="AA45" s="70" t="s">
        <v>40</v>
      </c>
      <c r="AB45" s="40"/>
    </row>
    <row r="46" spans="2:28" ht="18" customHeight="1" x14ac:dyDescent="0.55000000000000004">
      <c r="B46" s="41"/>
      <c r="C46" s="42"/>
      <c r="D46" s="36"/>
      <c r="E46" s="117" t="s">
        <v>74</v>
      </c>
      <c r="F46" s="118"/>
      <c r="G46" s="118"/>
      <c r="H46" s="118"/>
      <c r="I46" s="118"/>
      <c r="J46" s="119"/>
      <c r="K46" s="69"/>
      <c r="L46" s="69" t="s">
        <v>76</v>
      </c>
      <c r="M46" s="69"/>
      <c r="N46" s="69"/>
      <c r="O46" s="69"/>
      <c r="P46" s="69" t="s">
        <v>38</v>
      </c>
      <c r="Q46" s="78">
        <f>MIN('標準計算（参考様式）'!G8:G246)</f>
        <v>0</v>
      </c>
      <c r="R46" s="78"/>
      <c r="S46" s="69" t="s">
        <v>40</v>
      </c>
      <c r="T46" s="113" t="s">
        <v>77</v>
      </c>
      <c r="U46" s="113"/>
      <c r="V46" s="69" t="s">
        <v>38</v>
      </c>
      <c r="W46" s="78">
        <f>MAX('標準計算（参考様式）'!G8:G247)</f>
        <v>0</v>
      </c>
      <c r="X46" s="78"/>
      <c r="Y46" s="69" t="s">
        <v>40</v>
      </c>
      <c r="Z46" s="69"/>
      <c r="AA46" s="70"/>
      <c r="AB46" s="40"/>
    </row>
    <row r="47" spans="2:28" ht="18" customHeight="1" x14ac:dyDescent="0.55000000000000004">
      <c r="B47" s="41"/>
      <c r="C47" s="42"/>
      <c r="D47" s="36"/>
      <c r="E47" s="117"/>
      <c r="F47" s="118"/>
      <c r="G47" s="118"/>
      <c r="H47" s="118"/>
      <c r="I47" s="118"/>
      <c r="J47" s="119"/>
      <c r="K47" s="69"/>
      <c r="L47" s="69" t="s">
        <v>116</v>
      </c>
      <c r="M47" s="69"/>
      <c r="N47" s="69"/>
      <c r="O47" s="69"/>
      <c r="P47" s="69" t="s">
        <v>38</v>
      </c>
      <c r="Q47" s="78">
        <f>MIN('標準計算（参考様式）'!H8:GH247)</f>
        <v>0</v>
      </c>
      <c r="R47" s="78"/>
      <c r="S47" s="69" t="s">
        <v>40</v>
      </c>
      <c r="T47" s="113" t="s">
        <v>77</v>
      </c>
      <c r="U47" s="113"/>
      <c r="V47" s="69" t="s">
        <v>38</v>
      </c>
      <c r="W47" s="78">
        <f>MAX('標準計算（参考様式）'!H8:GH247)</f>
        <v>0</v>
      </c>
      <c r="X47" s="78"/>
      <c r="Y47" s="69" t="s">
        <v>40</v>
      </c>
      <c r="Z47" s="69"/>
      <c r="AA47" s="70"/>
      <c r="AB47" s="40"/>
    </row>
    <row r="48" spans="2:28" ht="18" customHeight="1" x14ac:dyDescent="0.55000000000000004">
      <c r="B48" s="44"/>
      <c r="C48" s="45"/>
      <c r="D48" s="34"/>
      <c r="E48" s="71"/>
      <c r="F48" s="71"/>
      <c r="G48" s="71"/>
      <c r="H48" s="71"/>
      <c r="I48" s="71"/>
      <c r="J48" s="71"/>
      <c r="K48" s="72"/>
      <c r="L48" s="72"/>
      <c r="M48" s="72"/>
      <c r="N48" s="72"/>
      <c r="O48" s="72"/>
      <c r="P48" s="73"/>
      <c r="Q48" s="74"/>
      <c r="R48" s="74"/>
      <c r="S48" s="73"/>
      <c r="T48" s="74"/>
      <c r="U48" s="74"/>
      <c r="V48" s="73"/>
      <c r="W48" s="75"/>
      <c r="X48" s="75"/>
      <c r="Y48" s="73"/>
      <c r="Z48" s="72"/>
      <c r="AA48" s="72"/>
      <c r="AB48" s="35"/>
    </row>
    <row r="49" ht="10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</sheetData>
  <sheetProtection password="89E7" sheet="1" objects="1" scenarios="1" selectLockedCells="1"/>
  <mergeCells count="104">
    <mergeCell ref="Q47:R47"/>
    <mergeCell ref="T47:U47"/>
    <mergeCell ref="E46:J47"/>
    <mergeCell ref="E36:J36"/>
    <mergeCell ref="E37:G37"/>
    <mergeCell ref="H37:I37"/>
    <mergeCell ref="E45:J45"/>
    <mergeCell ref="L44:N44"/>
    <mergeCell ref="Q45:R45"/>
    <mergeCell ref="U40:Y40"/>
    <mergeCell ref="K41:O41"/>
    <mergeCell ref="P41:T41"/>
    <mergeCell ref="U41:Y41"/>
    <mergeCell ref="Y45:Z45"/>
    <mergeCell ref="Q46:R46"/>
    <mergeCell ref="T46:U46"/>
    <mergeCell ref="U38:Y38"/>
    <mergeCell ref="Z38:AA38"/>
    <mergeCell ref="Z36:AA37"/>
    <mergeCell ref="U36:Y36"/>
    <mergeCell ref="P36:T36"/>
    <mergeCell ref="E44:J44"/>
    <mergeCell ref="E38:J38"/>
    <mergeCell ref="E39:J39"/>
    <mergeCell ref="E40:J40"/>
    <mergeCell ref="E43:AA43"/>
    <mergeCell ref="Z39:AA39"/>
    <mergeCell ref="Z40:AA40"/>
    <mergeCell ref="E41:J41"/>
    <mergeCell ref="K39:O39"/>
    <mergeCell ref="P39:T39"/>
    <mergeCell ref="U39:Y39"/>
    <mergeCell ref="K40:O40"/>
    <mergeCell ref="P40:T40"/>
    <mergeCell ref="Z41:AA41"/>
    <mergeCell ref="K38:O38"/>
    <mergeCell ref="P38:T38"/>
    <mergeCell ref="N14:T14"/>
    <mergeCell ref="V14:AB14"/>
    <mergeCell ref="F15:L15"/>
    <mergeCell ref="L21:Z21"/>
    <mergeCell ref="B13:C14"/>
    <mergeCell ref="F14:L14"/>
    <mergeCell ref="K36:O36"/>
    <mergeCell ref="K37:O37"/>
    <mergeCell ref="P37:T37"/>
    <mergeCell ref="U37:Y37"/>
    <mergeCell ref="L27:Z27"/>
    <mergeCell ref="L32:Z32"/>
    <mergeCell ref="X33:Z33"/>
    <mergeCell ref="E35:AA35"/>
    <mergeCell ref="L10:M10"/>
    <mergeCell ref="O10:R10"/>
    <mergeCell ref="S10:T10"/>
    <mergeCell ref="V10:Y10"/>
    <mergeCell ref="Z10:AA10"/>
    <mergeCell ref="V11:Y11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B3:C3"/>
    <mergeCell ref="B4:C4"/>
    <mergeCell ref="B5:C5"/>
    <mergeCell ref="E3:H3"/>
    <mergeCell ref="J3:K3"/>
    <mergeCell ref="M3:P3"/>
    <mergeCell ref="R3:S3"/>
    <mergeCell ref="U3:X3"/>
    <mergeCell ref="Y4:AB4"/>
    <mergeCell ref="O4:X4"/>
    <mergeCell ref="W46:X46"/>
    <mergeCell ref="W47:X47"/>
    <mergeCell ref="N19:P19"/>
    <mergeCell ref="Z3:AA3"/>
    <mergeCell ref="E4:H4"/>
    <mergeCell ref="J4:K4"/>
    <mergeCell ref="U6:AB7"/>
    <mergeCell ref="D10:F10"/>
    <mergeCell ref="D9:F9"/>
    <mergeCell ref="G6:M6"/>
    <mergeCell ref="L8:M8"/>
    <mergeCell ref="H8:K8"/>
    <mergeCell ref="H9:K9"/>
    <mergeCell ref="L9:M9"/>
    <mergeCell ref="O8:R8"/>
    <mergeCell ref="S8:T8"/>
    <mergeCell ref="V8:Y8"/>
    <mergeCell ref="Z8:AA8"/>
    <mergeCell ref="N6:T7"/>
    <mergeCell ref="O9:R9"/>
    <mergeCell ref="S9:T9"/>
    <mergeCell ref="V9:Y9"/>
    <mergeCell ref="Z9:AA9"/>
    <mergeCell ref="H10:K10"/>
  </mergeCells>
  <phoneticPr fontId="1"/>
  <conditionalFormatting sqref="AB8">
    <cfRule type="duplicateValues" dxfId="31" priority="15"/>
  </conditionalFormatting>
  <conditionalFormatting sqref="H8 L8">
    <cfRule type="duplicateValues" dxfId="30" priority="19"/>
  </conditionalFormatting>
  <conditionalFormatting sqref="O8 S8">
    <cfRule type="duplicateValues" dxfId="29" priority="14"/>
  </conditionalFormatting>
  <conditionalFormatting sqref="V8 Z8">
    <cfRule type="duplicateValues" dxfId="28" priority="13"/>
  </conditionalFormatting>
  <conditionalFormatting sqref="H9 L9">
    <cfRule type="duplicateValues" dxfId="27" priority="12"/>
  </conditionalFormatting>
  <conditionalFormatting sqref="O9 S9">
    <cfRule type="duplicateValues" dxfId="26" priority="11"/>
  </conditionalFormatting>
  <conditionalFormatting sqref="V9 Z9">
    <cfRule type="duplicateValues" dxfId="25" priority="10"/>
  </conditionalFormatting>
  <conditionalFormatting sqref="H10 L10">
    <cfRule type="duplicateValues" dxfId="24" priority="9"/>
  </conditionalFormatting>
  <conditionalFormatting sqref="O10 S10">
    <cfRule type="duplicateValues" dxfId="23" priority="8"/>
  </conditionalFormatting>
  <conditionalFormatting sqref="V10 Z10">
    <cfRule type="duplicateValues" dxfId="22" priority="7"/>
  </conditionalFormatting>
  <conditionalFormatting sqref="H11 L11">
    <cfRule type="duplicateValues" dxfId="21" priority="6"/>
  </conditionalFormatting>
  <conditionalFormatting sqref="O11 S11">
    <cfRule type="duplicateValues" dxfId="20" priority="5"/>
  </conditionalFormatting>
  <conditionalFormatting sqref="V11 Z11">
    <cfRule type="duplicateValues" dxfId="19" priority="4"/>
  </conditionalFormatting>
  <conditionalFormatting sqref="H12 L12">
    <cfRule type="duplicateValues" dxfId="18" priority="3"/>
  </conditionalFormatting>
  <conditionalFormatting sqref="O12 S12">
    <cfRule type="duplicateValues" dxfId="17" priority="2"/>
  </conditionalFormatting>
  <conditionalFormatting sqref="V12 Z12">
    <cfRule type="duplicateValues" dxfId="16" priority="1"/>
  </conditionalFormatting>
  <dataValidations count="2">
    <dataValidation type="list" allowBlank="1" showInputMessage="1" showErrorMessage="1" sqref="E14:E15 M14 U14 J29:J31 J24:J26 J17:J18 J20">
      <formula1>"○,×"</formula1>
    </dataValidation>
    <dataValidation type="list" allowBlank="1" showInputMessage="1" showErrorMessage="1" sqref="X33:Z33">
      <formula1>"第1号,第2号"</formula1>
    </dataValidation>
  </dataValidations>
  <pageMargins left="0.39370078740157483" right="0.19685039370078741" top="0.59055118110236227" bottom="0.39370078740157483" header="0.31496062992125984" footer="0.31496062992125984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基準値!$C$5:$J$5</xm:f>
          </x14:formula1>
          <xm:sqref>Y4:AB4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63"/>
  <sheetViews>
    <sheetView showGridLines="0" view="pageBreakPreview" topLeftCell="A31" zoomScaleNormal="100" zoomScaleSheetLayoutView="100" workbookViewId="0">
      <selection activeCell="Z40" sqref="Z40:AA40"/>
    </sheetView>
  </sheetViews>
  <sheetFormatPr defaultColWidth="9" defaultRowHeight="16.5" x14ac:dyDescent="0.55000000000000004"/>
  <cols>
    <col min="1" max="1" width="1.58203125" style="1" customWidth="1"/>
    <col min="2" max="3" width="10.58203125" style="1" customWidth="1"/>
    <col min="4" max="28" width="2.58203125" style="1" customWidth="1"/>
    <col min="29" max="29" width="1.58203125" style="1" customWidth="1"/>
    <col min="30" max="16384" width="9" style="1"/>
  </cols>
  <sheetData>
    <row r="1" spans="2:28" ht="10" customHeight="1" x14ac:dyDescent="0.55000000000000004"/>
    <row r="2" spans="2:28" ht="18" customHeight="1" x14ac:dyDescent="0.55000000000000004">
      <c r="B2" s="1" t="s">
        <v>91</v>
      </c>
    </row>
    <row r="3" spans="2:28" ht="18" customHeight="1" x14ac:dyDescent="0.55000000000000004">
      <c r="B3" s="89" t="s">
        <v>30</v>
      </c>
      <c r="C3" s="90"/>
      <c r="D3" s="28"/>
      <c r="E3" s="133" t="s">
        <v>78</v>
      </c>
      <c r="F3" s="133"/>
      <c r="G3" s="133"/>
      <c r="H3" s="133"/>
      <c r="I3" s="29" t="s">
        <v>38</v>
      </c>
      <c r="J3" s="131" t="s">
        <v>79</v>
      </c>
      <c r="K3" s="132"/>
      <c r="L3" s="29" t="s">
        <v>40</v>
      </c>
      <c r="M3" s="133"/>
      <c r="N3" s="133"/>
      <c r="O3" s="133"/>
      <c r="P3" s="133"/>
      <c r="Q3" s="29" t="s">
        <v>38</v>
      </c>
      <c r="R3" s="132"/>
      <c r="S3" s="132"/>
      <c r="T3" s="29" t="s">
        <v>40</v>
      </c>
      <c r="U3" s="133"/>
      <c r="V3" s="133"/>
      <c r="W3" s="133"/>
      <c r="X3" s="133"/>
      <c r="Y3" s="29" t="s">
        <v>38</v>
      </c>
      <c r="Z3" s="131"/>
      <c r="AA3" s="132"/>
      <c r="AB3" s="30" t="s">
        <v>40</v>
      </c>
    </row>
    <row r="4" spans="2:28" ht="18" customHeight="1" x14ac:dyDescent="0.55000000000000004">
      <c r="B4" s="89" t="s">
        <v>31</v>
      </c>
      <c r="C4" s="90"/>
      <c r="D4" s="28"/>
      <c r="E4" s="82" t="s">
        <v>34</v>
      </c>
      <c r="F4" s="82"/>
      <c r="G4" s="82"/>
      <c r="H4" s="82"/>
      <c r="I4" s="29"/>
      <c r="J4" s="131" t="s">
        <v>80</v>
      </c>
      <c r="K4" s="132"/>
      <c r="L4" s="29" t="s">
        <v>33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</row>
    <row r="5" spans="2:28" ht="18" customHeight="1" x14ac:dyDescent="0.55000000000000004">
      <c r="B5" s="91" t="s">
        <v>32</v>
      </c>
      <c r="C5" s="92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</row>
    <row r="6" spans="2:28" ht="16.5" customHeight="1" x14ac:dyDescent="0.55000000000000004">
      <c r="B6" s="41"/>
      <c r="C6" s="42"/>
      <c r="D6" s="36"/>
      <c r="E6" s="36"/>
      <c r="F6" s="37"/>
      <c r="G6" s="86" t="s">
        <v>36</v>
      </c>
      <c r="H6" s="86"/>
      <c r="I6" s="86"/>
      <c r="J6" s="86"/>
      <c r="K6" s="86"/>
      <c r="L6" s="86"/>
      <c r="M6" s="86"/>
      <c r="N6" s="83" t="s">
        <v>44</v>
      </c>
      <c r="O6" s="83"/>
      <c r="P6" s="83"/>
      <c r="Q6" s="83"/>
      <c r="R6" s="83"/>
      <c r="S6" s="83"/>
      <c r="T6" s="83"/>
      <c r="U6" s="83" t="s">
        <v>37</v>
      </c>
      <c r="V6" s="83"/>
      <c r="W6" s="83"/>
      <c r="X6" s="83"/>
      <c r="Y6" s="83"/>
      <c r="Z6" s="83"/>
      <c r="AA6" s="83"/>
      <c r="AB6" s="84"/>
    </row>
    <row r="7" spans="2:28" ht="18" customHeight="1" x14ac:dyDescent="0.55000000000000004">
      <c r="B7" s="41"/>
      <c r="C7" s="42"/>
      <c r="D7" s="36"/>
      <c r="E7" s="36"/>
      <c r="F7" s="36"/>
      <c r="G7" s="36"/>
      <c r="H7" s="38"/>
      <c r="I7" s="38"/>
      <c r="J7" s="38"/>
      <c r="K7" s="38"/>
      <c r="L7" s="38"/>
      <c r="M7" s="38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4"/>
    </row>
    <row r="8" spans="2:28" ht="18" customHeight="1" x14ac:dyDescent="0.55000000000000004">
      <c r="B8" s="41"/>
      <c r="C8" s="43" t="s">
        <v>35</v>
      </c>
      <c r="D8" s="39"/>
      <c r="E8" s="36"/>
      <c r="F8" s="36"/>
      <c r="G8" s="36" t="s">
        <v>38</v>
      </c>
      <c r="H8" s="129">
        <v>1340.6</v>
      </c>
      <c r="I8" s="129"/>
      <c r="J8" s="129"/>
      <c r="K8" s="129"/>
      <c r="L8" s="87" t="s">
        <v>39</v>
      </c>
      <c r="M8" s="87"/>
      <c r="N8" s="36" t="s">
        <v>38</v>
      </c>
      <c r="O8" s="130"/>
      <c r="P8" s="130"/>
      <c r="Q8" s="130"/>
      <c r="R8" s="130"/>
      <c r="S8" s="87" t="s">
        <v>39</v>
      </c>
      <c r="T8" s="87"/>
      <c r="U8" s="36" t="s">
        <v>38</v>
      </c>
      <c r="V8" s="129">
        <v>1273.57</v>
      </c>
      <c r="W8" s="129"/>
      <c r="X8" s="129"/>
      <c r="Y8" s="129"/>
      <c r="Z8" s="87" t="s">
        <v>39</v>
      </c>
      <c r="AA8" s="87"/>
      <c r="AB8" s="40"/>
    </row>
    <row r="9" spans="2:28" ht="18" customHeight="1" x14ac:dyDescent="0.55000000000000004">
      <c r="B9" s="41"/>
      <c r="C9" s="43" t="s">
        <v>41</v>
      </c>
      <c r="D9" s="85" t="s">
        <v>43</v>
      </c>
      <c r="E9" s="85"/>
      <c r="F9" s="85"/>
      <c r="G9" s="36" t="s">
        <v>38</v>
      </c>
      <c r="H9" s="130"/>
      <c r="I9" s="130"/>
      <c r="J9" s="130"/>
      <c r="K9" s="130"/>
      <c r="L9" s="87" t="s">
        <v>39</v>
      </c>
      <c r="M9" s="87"/>
      <c r="N9" s="36" t="s">
        <v>38</v>
      </c>
      <c r="O9" s="130"/>
      <c r="P9" s="130"/>
      <c r="Q9" s="130"/>
      <c r="R9" s="130"/>
      <c r="S9" s="87" t="s">
        <v>39</v>
      </c>
      <c r="T9" s="87"/>
      <c r="U9" s="36" t="s">
        <v>38</v>
      </c>
      <c r="V9" s="130"/>
      <c r="W9" s="130"/>
      <c r="X9" s="130"/>
      <c r="Y9" s="130"/>
      <c r="Z9" s="87" t="s">
        <v>39</v>
      </c>
      <c r="AA9" s="87"/>
      <c r="AB9" s="40"/>
    </row>
    <row r="10" spans="2:28" ht="18" customHeight="1" x14ac:dyDescent="0.55000000000000004">
      <c r="B10" s="41"/>
      <c r="C10" s="42"/>
      <c r="D10" s="85" t="s">
        <v>42</v>
      </c>
      <c r="E10" s="85"/>
      <c r="F10" s="85"/>
      <c r="G10" s="36" t="s">
        <v>38</v>
      </c>
      <c r="H10" s="130"/>
      <c r="I10" s="130"/>
      <c r="J10" s="130"/>
      <c r="K10" s="130"/>
      <c r="L10" s="87" t="s">
        <v>39</v>
      </c>
      <c r="M10" s="87"/>
      <c r="N10" s="36" t="s">
        <v>38</v>
      </c>
      <c r="O10" s="130"/>
      <c r="P10" s="130"/>
      <c r="Q10" s="130"/>
      <c r="R10" s="130"/>
      <c r="S10" s="87" t="s">
        <v>39</v>
      </c>
      <c r="T10" s="87"/>
      <c r="U10" s="36" t="s">
        <v>38</v>
      </c>
      <c r="V10" s="130"/>
      <c r="W10" s="130"/>
      <c r="X10" s="130"/>
      <c r="Y10" s="130"/>
      <c r="Z10" s="87" t="s">
        <v>39</v>
      </c>
      <c r="AA10" s="87"/>
      <c r="AB10" s="40"/>
    </row>
    <row r="11" spans="2:28" ht="18" customHeight="1" x14ac:dyDescent="0.55000000000000004">
      <c r="B11" s="41"/>
      <c r="C11" s="43" t="s">
        <v>45</v>
      </c>
      <c r="D11" s="85" t="s">
        <v>43</v>
      </c>
      <c r="E11" s="85"/>
      <c r="F11" s="85"/>
      <c r="G11" s="36" t="s">
        <v>38</v>
      </c>
      <c r="H11" s="130"/>
      <c r="I11" s="130"/>
      <c r="J11" s="130"/>
      <c r="K11" s="130"/>
      <c r="L11" s="87" t="s">
        <v>39</v>
      </c>
      <c r="M11" s="87"/>
      <c r="N11" s="36" t="s">
        <v>38</v>
      </c>
      <c r="O11" s="130"/>
      <c r="P11" s="130"/>
      <c r="Q11" s="130"/>
      <c r="R11" s="130"/>
      <c r="S11" s="87" t="s">
        <v>39</v>
      </c>
      <c r="T11" s="87"/>
      <c r="U11" s="36" t="s">
        <v>38</v>
      </c>
      <c r="V11" s="130"/>
      <c r="W11" s="130"/>
      <c r="X11" s="130"/>
      <c r="Y11" s="130"/>
      <c r="Z11" s="87" t="s">
        <v>39</v>
      </c>
      <c r="AA11" s="87"/>
      <c r="AB11" s="40"/>
    </row>
    <row r="12" spans="2:28" ht="18" customHeight="1" x14ac:dyDescent="0.55000000000000004">
      <c r="B12" s="44"/>
      <c r="C12" s="45"/>
      <c r="D12" s="98" t="s">
        <v>46</v>
      </c>
      <c r="E12" s="98"/>
      <c r="F12" s="98"/>
      <c r="G12" s="34" t="s">
        <v>38</v>
      </c>
      <c r="H12" s="135"/>
      <c r="I12" s="135"/>
      <c r="J12" s="135"/>
      <c r="K12" s="135"/>
      <c r="L12" s="100" t="s">
        <v>39</v>
      </c>
      <c r="M12" s="100"/>
      <c r="N12" s="34" t="s">
        <v>38</v>
      </c>
      <c r="O12" s="135"/>
      <c r="P12" s="135"/>
      <c r="Q12" s="135"/>
      <c r="R12" s="135"/>
      <c r="S12" s="100" t="s">
        <v>39</v>
      </c>
      <c r="T12" s="100"/>
      <c r="U12" s="34" t="s">
        <v>38</v>
      </c>
      <c r="V12" s="135"/>
      <c r="W12" s="135"/>
      <c r="X12" s="135"/>
      <c r="Y12" s="135"/>
      <c r="Z12" s="100" t="s">
        <v>39</v>
      </c>
      <c r="AA12" s="100"/>
      <c r="AB12" s="35"/>
    </row>
    <row r="13" spans="2:28" ht="18" customHeight="1" x14ac:dyDescent="0.55000000000000004">
      <c r="B13" s="104" t="s">
        <v>47</v>
      </c>
      <c r="C13" s="105"/>
      <c r="D13" s="32" t="s">
        <v>48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2:28" ht="18" customHeight="1" x14ac:dyDescent="0.55000000000000004">
      <c r="B14" s="106"/>
      <c r="C14" s="107"/>
      <c r="D14" s="36"/>
      <c r="E14" s="46"/>
      <c r="F14" s="102" t="s">
        <v>49</v>
      </c>
      <c r="G14" s="102"/>
      <c r="H14" s="102"/>
      <c r="I14" s="102"/>
      <c r="J14" s="102"/>
      <c r="K14" s="102"/>
      <c r="L14" s="102"/>
      <c r="M14" s="46"/>
      <c r="N14" s="102" t="s">
        <v>50</v>
      </c>
      <c r="O14" s="102"/>
      <c r="P14" s="102"/>
      <c r="Q14" s="102"/>
      <c r="R14" s="102"/>
      <c r="S14" s="102"/>
      <c r="T14" s="102"/>
      <c r="U14" s="46"/>
      <c r="V14" s="102" t="s">
        <v>51</v>
      </c>
      <c r="W14" s="102"/>
      <c r="X14" s="102"/>
      <c r="Y14" s="102"/>
      <c r="Z14" s="102"/>
      <c r="AA14" s="102"/>
      <c r="AB14" s="103"/>
    </row>
    <row r="15" spans="2:28" ht="18" customHeight="1" x14ac:dyDescent="0.55000000000000004">
      <c r="B15" s="52"/>
      <c r="C15" s="53"/>
      <c r="D15" s="36"/>
      <c r="E15" s="46" t="s">
        <v>29</v>
      </c>
      <c r="F15" s="102" t="s">
        <v>52</v>
      </c>
      <c r="G15" s="102"/>
      <c r="H15" s="102"/>
      <c r="I15" s="102"/>
      <c r="J15" s="102"/>
      <c r="K15" s="102"/>
      <c r="L15" s="102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40"/>
    </row>
    <row r="16" spans="2:28" ht="18" customHeight="1" x14ac:dyDescent="0.55000000000000004">
      <c r="B16" s="41"/>
      <c r="C16" s="42"/>
      <c r="D16" s="36" t="s">
        <v>53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40"/>
    </row>
    <row r="17" spans="2:28" ht="18" customHeight="1" x14ac:dyDescent="0.55000000000000004">
      <c r="B17" s="41"/>
      <c r="C17" s="42"/>
      <c r="D17" s="36"/>
      <c r="E17" s="36"/>
      <c r="F17" s="36" t="s">
        <v>54</v>
      </c>
      <c r="G17" s="36"/>
      <c r="H17" s="36"/>
      <c r="I17" s="36"/>
      <c r="J17" s="46" t="s">
        <v>29</v>
      </c>
      <c r="K17" s="36" t="s">
        <v>83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40"/>
    </row>
    <row r="18" spans="2:28" ht="18" customHeight="1" x14ac:dyDescent="0.55000000000000004">
      <c r="B18" s="41"/>
      <c r="C18" s="42"/>
      <c r="D18" s="36"/>
      <c r="E18" s="36"/>
      <c r="F18" s="36"/>
      <c r="G18" s="36"/>
      <c r="H18" s="36"/>
      <c r="I18" s="36"/>
      <c r="J18" s="46"/>
      <c r="K18" s="36" t="s">
        <v>84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40"/>
    </row>
    <row r="19" spans="2:28" ht="18" customHeight="1" x14ac:dyDescent="0.55000000000000004">
      <c r="B19" s="41"/>
      <c r="C19" s="42"/>
      <c r="D19" s="36"/>
      <c r="E19" s="36"/>
      <c r="F19" s="36"/>
      <c r="G19" s="36"/>
      <c r="H19" s="36"/>
      <c r="I19" s="36"/>
      <c r="J19" s="46"/>
      <c r="K19" s="36" t="s">
        <v>55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40"/>
    </row>
    <row r="20" spans="2:28" ht="18" customHeight="1" x14ac:dyDescent="0.55000000000000004">
      <c r="B20" s="41"/>
      <c r="C20" s="42"/>
      <c r="D20" s="36"/>
      <c r="E20" s="36"/>
      <c r="F20" s="36"/>
      <c r="G20" s="36"/>
      <c r="H20" s="36"/>
      <c r="I20" s="36"/>
      <c r="J20" s="36"/>
      <c r="K20" s="36" t="s">
        <v>38</v>
      </c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36" t="s">
        <v>40</v>
      </c>
      <c r="AB20" s="40"/>
    </row>
    <row r="21" spans="2:28" ht="18" customHeight="1" x14ac:dyDescent="0.55000000000000004">
      <c r="B21" s="41"/>
      <c r="C21" s="42"/>
      <c r="D21" s="36"/>
      <c r="E21" s="36"/>
      <c r="F21" s="36" t="s">
        <v>56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40"/>
    </row>
    <row r="22" spans="2:28" ht="18" customHeight="1" x14ac:dyDescent="0.55000000000000004">
      <c r="B22" s="41"/>
      <c r="C22" s="42"/>
      <c r="D22" s="36"/>
      <c r="E22" s="36"/>
      <c r="F22" s="47" t="s">
        <v>57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40"/>
    </row>
    <row r="23" spans="2:28" ht="18" customHeight="1" x14ac:dyDescent="0.55000000000000004">
      <c r="B23" s="41"/>
      <c r="C23" s="42"/>
      <c r="D23" s="36"/>
      <c r="E23" s="36"/>
      <c r="F23" s="36"/>
      <c r="G23" s="36"/>
      <c r="H23" s="36"/>
      <c r="I23" s="36"/>
      <c r="J23" s="46" t="s">
        <v>29</v>
      </c>
      <c r="K23" s="36" t="s">
        <v>85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40"/>
    </row>
    <row r="24" spans="2:28" ht="18" customHeight="1" x14ac:dyDescent="0.55000000000000004">
      <c r="B24" s="41"/>
      <c r="C24" s="42"/>
      <c r="D24" s="36"/>
      <c r="E24" s="36"/>
      <c r="F24" s="36"/>
      <c r="G24" s="36"/>
      <c r="H24" s="36"/>
      <c r="I24" s="36"/>
      <c r="J24" s="46"/>
      <c r="K24" s="36" t="s">
        <v>88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40"/>
    </row>
    <row r="25" spans="2:28" ht="18" customHeight="1" x14ac:dyDescent="0.55000000000000004">
      <c r="B25" s="41"/>
      <c r="C25" s="42"/>
      <c r="D25" s="36"/>
      <c r="E25" s="36"/>
      <c r="F25" s="36"/>
      <c r="G25" s="36"/>
      <c r="H25" s="36"/>
      <c r="I25" s="36"/>
      <c r="J25" s="46"/>
      <c r="K25" s="36" t="s">
        <v>55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40"/>
    </row>
    <row r="26" spans="2:28" ht="18" customHeight="1" x14ac:dyDescent="0.55000000000000004">
      <c r="B26" s="41"/>
      <c r="C26" s="42"/>
      <c r="D26" s="36"/>
      <c r="E26" s="36"/>
      <c r="F26" s="36"/>
      <c r="G26" s="36"/>
      <c r="H26" s="36"/>
      <c r="I26" s="36"/>
      <c r="J26" s="36"/>
      <c r="K26" s="36" t="s">
        <v>38</v>
      </c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36" t="s">
        <v>40</v>
      </c>
      <c r="AB26" s="40"/>
    </row>
    <row r="27" spans="2:28" ht="18" customHeight="1" x14ac:dyDescent="0.55000000000000004">
      <c r="B27" s="41"/>
      <c r="C27" s="42"/>
      <c r="D27" s="36"/>
      <c r="E27" s="36"/>
      <c r="F27" s="36" t="s">
        <v>58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40"/>
    </row>
    <row r="28" spans="2:28" ht="18" customHeight="1" x14ac:dyDescent="0.55000000000000004">
      <c r="B28" s="41"/>
      <c r="C28" s="42"/>
      <c r="D28" s="36"/>
      <c r="E28" s="36"/>
      <c r="F28" s="36"/>
      <c r="G28" s="36"/>
      <c r="H28" s="36"/>
      <c r="I28" s="36"/>
      <c r="J28" s="46" t="s">
        <v>29</v>
      </c>
      <c r="K28" s="36" t="s">
        <v>86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40"/>
    </row>
    <row r="29" spans="2:28" ht="18" customHeight="1" x14ac:dyDescent="0.55000000000000004">
      <c r="B29" s="41"/>
      <c r="C29" s="42"/>
      <c r="D29" s="36"/>
      <c r="E29" s="36"/>
      <c r="F29" s="36"/>
      <c r="G29" s="36"/>
      <c r="H29" s="36"/>
      <c r="I29" s="36"/>
      <c r="J29" s="46"/>
      <c r="K29" s="36" t="s">
        <v>87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40"/>
    </row>
    <row r="30" spans="2:28" ht="18" customHeight="1" x14ac:dyDescent="0.55000000000000004">
      <c r="B30" s="41"/>
      <c r="C30" s="42"/>
      <c r="D30" s="36"/>
      <c r="E30" s="36"/>
      <c r="F30" s="36"/>
      <c r="G30" s="36"/>
      <c r="H30" s="36"/>
      <c r="I30" s="36"/>
      <c r="J30" s="46"/>
      <c r="K30" s="36" t="s">
        <v>55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40"/>
    </row>
    <row r="31" spans="2:28" ht="18" customHeight="1" x14ac:dyDescent="0.55000000000000004">
      <c r="B31" s="41"/>
      <c r="C31" s="42"/>
      <c r="D31" s="36"/>
      <c r="E31" s="36"/>
      <c r="F31" s="36"/>
      <c r="G31" s="36"/>
      <c r="H31" s="36"/>
      <c r="I31" s="36"/>
      <c r="J31" s="36"/>
      <c r="K31" s="36" t="s">
        <v>38</v>
      </c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36" t="s">
        <v>40</v>
      </c>
      <c r="AB31" s="40"/>
    </row>
    <row r="32" spans="2:28" ht="18" customHeight="1" x14ac:dyDescent="0.55000000000000004">
      <c r="B32" s="41"/>
      <c r="C32" s="42"/>
      <c r="D32" s="36"/>
      <c r="E32" s="36"/>
      <c r="F32" s="36"/>
      <c r="G32" s="36"/>
      <c r="H32" s="36"/>
      <c r="I32" s="36"/>
      <c r="J32" s="36" t="s">
        <v>59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 t="s">
        <v>38</v>
      </c>
      <c r="X32" s="134" t="s">
        <v>81</v>
      </c>
      <c r="Y32" s="134"/>
      <c r="Z32" s="134"/>
      <c r="AA32" s="36" t="s">
        <v>40</v>
      </c>
      <c r="AB32" s="40"/>
    </row>
    <row r="33" spans="2:28" ht="10" customHeight="1" x14ac:dyDescent="0.55000000000000004">
      <c r="B33" s="41"/>
      <c r="C33" s="42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40"/>
    </row>
    <row r="34" spans="2:28" ht="18" customHeight="1" x14ac:dyDescent="0.55000000000000004">
      <c r="B34" s="41"/>
      <c r="C34" s="42"/>
      <c r="D34" s="36"/>
      <c r="E34" s="109" t="s">
        <v>60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110"/>
      <c r="AB34" s="40"/>
    </row>
    <row r="35" spans="2:28" ht="18" customHeight="1" x14ac:dyDescent="0.55000000000000004">
      <c r="B35" s="41"/>
      <c r="C35" s="42"/>
      <c r="D35" s="36"/>
      <c r="E35" s="120" t="s">
        <v>90</v>
      </c>
      <c r="F35" s="121"/>
      <c r="G35" s="121"/>
      <c r="H35" s="121"/>
      <c r="I35" s="121"/>
      <c r="J35" s="122"/>
      <c r="K35" s="108" t="s">
        <v>64</v>
      </c>
      <c r="L35" s="108"/>
      <c r="M35" s="108"/>
      <c r="N35" s="108"/>
      <c r="O35" s="108"/>
      <c r="P35" s="108" t="s">
        <v>65</v>
      </c>
      <c r="Q35" s="108"/>
      <c r="R35" s="108"/>
      <c r="S35" s="108"/>
      <c r="T35" s="108"/>
      <c r="U35" s="108" t="s">
        <v>66</v>
      </c>
      <c r="V35" s="108"/>
      <c r="W35" s="108"/>
      <c r="X35" s="108"/>
      <c r="Y35" s="108"/>
      <c r="Z35" s="108" t="s">
        <v>67</v>
      </c>
      <c r="AA35" s="108"/>
      <c r="AB35" s="40"/>
    </row>
    <row r="36" spans="2:28" ht="18" customHeight="1" x14ac:dyDescent="0.55000000000000004">
      <c r="B36" s="41"/>
      <c r="C36" s="42"/>
      <c r="D36" s="36"/>
      <c r="E36" s="123" t="s">
        <v>89</v>
      </c>
      <c r="F36" s="98"/>
      <c r="G36" s="98"/>
      <c r="H36" s="139">
        <v>0.8</v>
      </c>
      <c r="I36" s="139"/>
      <c r="J36" s="55" t="s">
        <v>82</v>
      </c>
      <c r="K36" s="108" t="s">
        <v>68</v>
      </c>
      <c r="L36" s="108"/>
      <c r="M36" s="108"/>
      <c r="N36" s="108"/>
      <c r="O36" s="108"/>
      <c r="P36" s="108" t="s">
        <v>68</v>
      </c>
      <c r="Q36" s="108"/>
      <c r="R36" s="108"/>
      <c r="S36" s="108"/>
      <c r="T36" s="108"/>
      <c r="U36" s="108" t="s">
        <v>68</v>
      </c>
      <c r="V36" s="108"/>
      <c r="W36" s="108"/>
      <c r="X36" s="108"/>
      <c r="Y36" s="108"/>
      <c r="Z36" s="108"/>
      <c r="AA36" s="108"/>
      <c r="AB36" s="40"/>
    </row>
    <row r="37" spans="2:28" ht="18" customHeight="1" x14ac:dyDescent="0.55000000000000004">
      <c r="B37" s="41"/>
      <c r="C37" s="42"/>
      <c r="D37" s="36"/>
      <c r="E37" s="111" t="s">
        <v>61</v>
      </c>
      <c r="F37" s="111"/>
      <c r="G37" s="111"/>
      <c r="H37" s="111"/>
      <c r="I37" s="111"/>
      <c r="J37" s="111"/>
      <c r="K37" s="138">
        <v>765230</v>
      </c>
      <c r="L37" s="138"/>
      <c r="M37" s="138"/>
      <c r="N37" s="138"/>
      <c r="O37" s="138"/>
      <c r="P37" s="138">
        <v>846101</v>
      </c>
      <c r="Q37" s="138"/>
      <c r="R37" s="138"/>
      <c r="S37" s="138"/>
      <c r="T37" s="138"/>
      <c r="U37" s="138">
        <v>204898</v>
      </c>
      <c r="V37" s="138"/>
      <c r="W37" s="138"/>
      <c r="X37" s="138"/>
      <c r="Y37" s="138"/>
      <c r="Z37" s="137">
        <f>IF(K37="","",ROUNDUP((K37-U37)/(P37-U37),1))</f>
        <v>0.9</v>
      </c>
      <c r="AA37" s="137"/>
      <c r="AB37" s="40"/>
    </row>
    <row r="38" spans="2:28" ht="18" customHeight="1" x14ac:dyDescent="0.55000000000000004">
      <c r="B38" s="41"/>
      <c r="C38" s="42"/>
      <c r="D38" s="36"/>
      <c r="E38" s="111" t="s">
        <v>63</v>
      </c>
      <c r="F38" s="111"/>
      <c r="G38" s="111"/>
      <c r="H38" s="111"/>
      <c r="I38" s="111"/>
      <c r="J38" s="111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7" t="str">
        <f t="shared" ref="Z38:Z39" si="0">IF(K38="","",ROUNDUP((K38-U38)/(P38-U38),1))</f>
        <v/>
      </c>
      <c r="AA38" s="137"/>
      <c r="AB38" s="40"/>
    </row>
    <row r="39" spans="2:28" ht="18" customHeight="1" x14ac:dyDescent="0.55000000000000004">
      <c r="B39" s="41"/>
      <c r="C39" s="42"/>
      <c r="D39" s="36"/>
      <c r="E39" s="111" t="s">
        <v>62</v>
      </c>
      <c r="F39" s="111"/>
      <c r="G39" s="111"/>
      <c r="H39" s="111"/>
      <c r="I39" s="111"/>
      <c r="J39" s="111"/>
      <c r="K39" s="138">
        <v>457500</v>
      </c>
      <c r="L39" s="138"/>
      <c r="M39" s="138"/>
      <c r="N39" s="138"/>
      <c r="O39" s="138"/>
      <c r="P39" s="138">
        <v>660500</v>
      </c>
      <c r="Q39" s="138"/>
      <c r="R39" s="138"/>
      <c r="S39" s="138"/>
      <c r="T39" s="138"/>
      <c r="U39" s="138">
        <v>101500</v>
      </c>
      <c r="V39" s="138"/>
      <c r="W39" s="138"/>
      <c r="X39" s="138"/>
      <c r="Y39" s="138"/>
      <c r="Z39" s="140">
        <f t="shared" si="0"/>
        <v>0.7</v>
      </c>
      <c r="AA39" s="140"/>
      <c r="AB39" s="40"/>
    </row>
    <row r="40" spans="2:28" ht="18" customHeight="1" x14ac:dyDescent="0.55000000000000004">
      <c r="B40" s="41"/>
      <c r="C40" s="42"/>
      <c r="D40" s="36"/>
      <c r="E40" s="108" t="s">
        <v>69</v>
      </c>
      <c r="F40" s="108"/>
      <c r="G40" s="108"/>
      <c r="H40" s="108"/>
      <c r="I40" s="108"/>
      <c r="J40" s="108"/>
      <c r="K40" s="125">
        <f>SUM(K37:O39)</f>
        <v>1222730</v>
      </c>
      <c r="L40" s="125"/>
      <c r="M40" s="125"/>
      <c r="N40" s="125"/>
      <c r="O40" s="125"/>
      <c r="P40" s="125">
        <f>SUM(P37:T39)</f>
        <v>1506601</v>
      </c>
      <c r="Q40" s="125"/>
      <c r="R40" s="125"/>
      <c r="S40" s="125"/>
      <c r="T40" s="125"/>
      <c r="U40" s="125">
        <f>SUM(U37:Y39)</f>
        <v>306398</v>
      </c>
      <c r="V40" s="125"/>
      <c r="W40" s="125"/>
      <c r="X40" s="125"/>
      <c r="Y40" s="125"/>
      <c r="Z40" s="136">
        <f>IF(K40=0,"",ROUNDUP((K40-U40)/(P40-U40),1))</f>
        <v>0.79999999999999993</v>
      </c>
      <c r="AA40" s="136"/>
      <c r="AB40" s="40"/>
    </row>
    <row r="41" spans="2:28" ht="10" customHeight="1" x14ac:dyDescent="0.55000000000000004">
      <c r="B41" s="41"/>
      <c r="C41" s="42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40"/>
    </row>
    <row r="42" spans="2:28" ht="18" customHeight="1" x14ac:dyDescent="0.55000000000000004">
      <c r="B42" s="41"/>
      <c r="C42" s="42"/>
      <c r="D42" s="36"/>
      <c r="E42" s="109" t="s">
        <v>70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110"/>
      <c r="AB42" s="40"/>
    </row>
    <row r="43" spans="2:28" ht="18" customHeight="1" x14ac:dyDescent="0.55000000000000004">
      <c r="B43" s="41"/>
      <c r="C43" s="42"/>
      <c r="D43" s="36"/>
      <c r="E43" s="145" t="s">
        <v>71</v>
      </c>
      <c r="F43" s="146"/>
      <c r="G43" s="146"/>
      <c r="H43" s="146"/>
      <c r="I43" s="146"/>
      <c r="J43" s="147"/>
      <c r="K43" s="29"/>
      <c r="L43" s="144">
        <v>13</v>
      </c>
      <c r="M43" s="144"/>
      <c r="N43" s="144"/>
      <c r="O43" s="29" t="s">
        <v>33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30"/>
      <c r="AB43" s="40"/>
    </row>
    <row r="44" spans="2:28" ht="18" customHeight="1" x14ac:dyDescent="0.55000000000000004">
      <c r="B44" s="41"/>
      <c r="C44" s="42"/>
      <c r="D44" s="36"/>
      <c r="E44" s="141" t="s">
        <v>73</v>
      </c>
      <c r="F44" s="142"/>
      <c r="G44" s="142"/>
      <c r="H44" s="142"/>
      <c r="I44" s="142"/>
      <c r="J44" s="143"/>
      <c r="K44" s="29"/>
      <c r="L44" s="29" t="s">
        <v>72</v>
      </c>
      <c r="M44" s="29"/>
      <c r="N44" s="29"/>
      <c r="O44" s="29"/>
      <c r="P44" s="29" t="s">
        <v>38</v>
      </c>
      <c r="Q44" s="144">
        <v>0.87</v>
      </c>
      <c r="R44" s="144"/>
      <c r="S44" s="29" t="s">
        <v>40</v>
      </c>
      <c r="T44" s="29" t="s">
        <v>75</v>
      </c>
      <c r="U44" s="29"/>
      <c r="V44" s="29"/>
      <c r="W44" s="29"/>
      <c r="X44" s="29" t="s">
        <v>38</v>
      </c>
      <c r="Y44" s="144">
        <v>2.8</v>
      </c>
      <c r="Z44" s="144"/>
      <c r="AA44" s="30" t="s">
        <v>40</v>
      </c>
      <c r="AB44" s="40"/>
    </row>
    <row r="45" spans="2:28" ht="18" customHeight="1" x14ac:dyDescent="0.55000000000000004">
      <c r="B45" s="41"/>
      <c r="C45" s="42"/>
      <c r="D45" s="36"/>
      <c r="E45" s="141" t="s">
        <v>74</v>
      </c>
      <c r="F45" s="142"/>
      <c r="G45" s="142"/>
      <c r="H45" s="142"/>
      <c r="I45" s="142"/>
      <c r="J45" s="143"/>
      <c r="K45" s="29"/>
      <c r="L45" s="29" t="s">
        <v>76</v>
      </c>
      <c r="M45" s="29"/>
      <c r="N45" s="29"/>
      <c r="O45" s="29"/>
      <c r="P45" s="29" t="s">
        <v>38</v>
      </c>
      <c r="Q45" s="144">
        <v>0.52</v>
      </c>
      <c r="R45" s="144"/>
      <c r="S45" s="29" t="s">
        <v>40</v>
      </c>
      <c r="T45" s="82" t="s">
        <v>77</v>
      </c>
      <c r="U45" s="82"/>
      <c r="V45" s="29" t="s">
        <v>38</v>
      </c>
      <c r="W45" s="144">
        <v>0.67</v>
      </c>
      <c r="X45" s="144"/>
      <c r="Y45" s="29" t="s">
        <v>40</v>
      </c>
      <c r="Z45" s="29"/>
      <c r="AA45" s="30"/>
      <c r="AB45" s="40"/>
    </row>
    <row r="46" spans="2:28" ht="18" customHeight="1" x14ac:dyDescent="0.55000000000000004">
      <c r="B46" s="41"/>
      <c r="C46" s="42"/>
      <c r="D46" s="36"/>
      <c r="E46" s="141"/>
      <c r="F46" s="142"/>
      <c r="G46" s="142"/>
      <c r="H46" s="142"/>
      <c r="I46" s="142"/>
      <c r="J46" s="143"/>
      <c r="K46" s="29"/>
      <c r="L46" s="29" t="s">
        <v>75</v>
      </c>
      <c r="M46" s="29"/>
      <c r="N46" s="29"/>
      <c r="O46" s="29"/>
      <c r="P46" s="29" t="s">
        <v>38</v>
      </c>
      <c r="Q46" s="144">
        <v>1.2</v>
      </c>
      <c r="R46" s="144"/>
      <c r="S46" s="29" t="s">
        <v>40</v>
      </c>
      <c r="T46" s="82" t="s">
        <v>77</v>
      </c>
      <c r="U46" s="82"/>
      <c r="V46" s="29" t="s">
        <v>38</v>
      </c>
      <c r="W46" s="144">
        <v>1.8</v>
      </c>
      <c r="X46" s="144"/>
      <c r="Y46" s="29" t="s">
        <v>40</v>
      </c>
      <c r="Z46" s="29"/>
      <c r="AA46" s="30"/>
      <c r="AB46" s="40"/>
    </row>
    <row r="47" spans="2:28" ht="10" customHeight="1" x14ac:dyDescent="0.55000000000000004">
      <c r="B47" s="44"/>
      <c r="C47" s="45"/>
      <c r="D47" s="34"/>
      <c r="E47" s="48"/>
      <c r="F47" s="48"/>
      <c r="G47" s="48"/>
      <c r="H47" s="48"/>
      <c r="I47" s="48"/>
      <c r="J47" s="48"/>
      <c r="K47" s="34"/>
      <c r="L47" s="34"/>
      <c r="M47" s="34"/>
      <c r="N47" s="34"/>
      <c r="O47" s="34"/>
      <c r="P47" s="49"/>
      <c r="Q47" s="50"/>
      <c r="R47" s="50"/>
      <c r="S47" s="49"/>
      <c r="T47" s="50"/>
      <c r="U47" s="50"/>
      <c r="V47" s="49"/>
      <c r="W47" s="51"/>
      <c r="X47" s="51"/>
      <c r="Y47" s="49"/>
      <c r="Z47" s="34"/>
      <c r="AA47" s="34"/>
      <c r="AB47" s="35"/>
    </row>
    <row r="48" spans="2:28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</sheetData>
  <mergeCells count="101">
    <mergeCell ref="E45:J46"/>
    <mergeCell ref="Q45:R45"/>
    <mergeCell ref="T45:U45"/>
    <mergeCell ref="Q46:R46"/>
    <mergeCell ref="T46:U46"/>
    <mergeCell ref="W45:X45"/>
    <mergeCell ref="W46:X46"/>
    <mergeCell ref="E42:AA42"/>
    <mergeCell ref="E43:J43"/>
    <mergeCell ref="L43:N43"/>
    <mergeCell ref="E44:J44"/>
    <mergeCell ref="Q44:R44"/>
    <mergeCell ref="Y44:Z44"/>
    <mergeCell ref="U40:Y40"/>
    <mergeCell ref="Z40:AA40"/>
    <mergeCell ref="Z37:AA37"/>
    <mergeCell ref="E38:J38"/>
    <mergeCell ref="K38:O38"/>
    <mergeCell ref="P38:T38"/>
    <mergeCell ref="U38:Y38"/>
    <mergeCell ref="Z38:AA38"/>
    <mergeCell ref="P36:T36"/>
    <mergeCell ref="U36:Y36"/>
    <mergeCell ref="E37:J37"/>
    <mergeCell ref="K37:O37"/>
    <mergeCell ref="P37:T37"/>
    <mergeCell ref="U37:Y37"/>
    <mergeCell ref="E36:G36"/>
    <mergeCell ref="H36:I36"/>
    <mergeCell ref="E39:J39"/>
    <mergeCell ref="K39:O39"/>
    <mergeCell ref="P39:T39"/>
    <mergeCell ref="U39:Y39"/>
    <mergeCell ref="Z39:AA39"/>
    <mergeCell ref="E40:J40"/>
    <mergeCell ref="K40:O40"/>
    <mergeCell ref="P40:T40"/>
    <mergeCell ref="L26:Z26"/>
    <mergeCell ref="L31:Z31"/>
    <mergeCell ref="X32:Z32"/>
    <mergeCell ref="E34:AA34"/>
    <mergeCell ref="K35:O35"/>
    <mergeCell ref="P35:T35"/>
    <mergeCell ref="U35:Y35"/>
    <mergeCell ref="Z35:AA36"/>
    <mergeCell ref="K36:O36"/>
    <mergeCell ref="E35:J35"/>
    <mergeCell ref="B13:C14"/>
    <mergeCell ref="F14:L14"/>
    <mergeCell ref="N14:T14"/>
    <mergeCell ref="V14:AB14"/>
    <mergeCell ref="F15:L15"/>
    <mergeCell ref="L20:Z20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V11:Y11"/>
    <mergeCell ref="Z9:AA9"/>
    <mergeCell ref="D10:F10"/>
    <mergeCell ref="H10:K10"/>
    <mergeCell ref="L10:M10"/>
    <mergeCell ref="O10:R10"/>
    <mergeCell ref="S10:T10"/>
    <mergeCell ref="V10:Y10"/>
    <mergeCell ref="Z10:AA10"/>
    <mergeCell ref="D9:F9"/>
    <mergeCell ref="H9:K9"/>
    <mergeCell ref="L9:M9"/>
    <mergeCell ref="O9:R9"/>
    <mergeCell ref="S9:T9"/>
    <mergeCell ref="V9:Y9"/>
    <mergeCell ref="H8:K8"/>
    <mergeCell ref="L8:M8"/>
    <mergeCell ref="O8:R8"/>
    <mergeCell ref="S8:T8"/>
    <mergeCell ref="V8:Y8"/>
    <mergeCell ref="Z8:AA8"/>
    <mergeCell ref="Z3:AA3"/>
    <mergeCell ref="B4:C4"/>
    <mergeCell ref="E4:H4"/>
    <mergeCell ref="J4:K4"/>
    <mergeCell ref="B5:C5"/>
    <mergeCell ref="G6:M6"/>
    <mergeCell ref="N6:T7"/>
    <mergeCell ref="U6:AB7"/>
    <mergeCell ref="B3:C3"/>
    <mergeCell ref="E3:H3"/>
    <mergeCell ref="J3:K3"/>
    <mergeCell ref="M3:P3"/>
    <mergeCell ref="R3:S3"/>
    <mergeCell ref="U3:X3"/>
  </mergeCells>
  <phoneticPr fontId="1"/>
  <conditionalFormatting sqref="AB8">
    <cfRule type="duplicateValues" dxfId="15" priority="15"/>
  </conditionalFormatting>
  <conditionalFormatting sqref="H8 L8">
    <cfRule type="duplicateValues" dxfId="14" priority="16"/>
  </conditionalFormatting>
  <conditionalFormatting sqref="O8 S8">
    <cfRule type="duplicateValues" dxfId="13" priority="14"/>
  </conditionalFormatting>
  <conditionalFormatting sqref="V8 Z8">
    <cfRule type="duplicateValues" dxfId="12" priority="13"/>
  </conditionalFormatting>
  <conditionalFormatting sqref="H9 L9">
    <cfRule type="duplicateValues" dxfId="11" priority="12"/>
  </conditionalFormatting>
  <conditionalFormatting sqref="O9 S9">
    <cfRule type="duplicateValues" dxfId="10" priority="11"/>
  </conditionalFormatting>
  <conditionalFormatting sqref="V9 Z9">
    <cfRule type="duplicateValues" dxfId="9" priority="10"/>
  </conditionalFormatting>
  <conditionalFormatting sqref="H10 L10">
    <cfRule type="duplicateValues" dxfId="8" priority="9"/>
  </conditionalFormatting>
  <conditionalFormatting sqref="O10 S10">
    <cfRule type="duplicateValues" dxfId="7" priority="8"/>
  </conditionalFormatting>
  <conditionalFormatting sqref="V10 Z10">
    <cfRule type="duplicateValues" dxfId="6" priority="7"/>
  </conditionalFormatting>
  <conditionalFormatting sqref="H11 L11">
    <cfRule type="duplicateValues" dxfId="5" priority="6"/>
  </conditionalFormatting>
  <conditionalFormatting sqref="O11 S11">
    <cfRule type="duplicateValues" dxfId="4" priority="5"/>
  </conditionalFormatting>
  <conditionalFormatting sqref="V11 Z11">
    <cfRule type="duplicateValues" dxfId="3" priority="4"/>
  </conditionalFormatting>
  <conditionalFormatting sqref="H12 L12">
    <cfRule type="duplicateValues" dxfId="2" priority="3"/>
  </conditionalFormatting>
  <conditionalFormatting sqref="O12 S12">
    <cfRule type="duplicateValues" dxfId="1" priority="2"/>
  </conditionalFormatting>
  <conditionalFormatting sqref="V12 Z12">
    <cfRule type="duplicateValues" dxfId="0" priority="1"/>
  </conditionalFormatting>
  <dataValidations count="2">
    <dataValidation type="list" allowBlank="1" showInputMessage="1" showErrorMessage="1" sqref="X32:Z32">
      <formula1>"第1号,第2号"</formula1>
    </dataValidation>
    <dataValidation type="list" allowBlank="1" showInputMessage="1" showErrorMessage="1" sqref="E14:E15 M14 U14 J28:J30 J23:J25 J17:J18 J19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0"/>
  <sheetViews>
    <sheetView showGridLines="0" view="pageBreakPreview" topLeftCell="A220" zoomScaleNormal="100" zoomScaleSheetLayoutView="100" workbookViewId="0">
      <selection activeCell="H10" sqref="H10"/>
    </sheetView>
  </sheetViews>
  <sheetFormatPr defaultColWidth="9" defaultRowHeight="16.5" x14ac:dyDescent="0.55000000000000004"/>
  <cols>
    <col min="1" max="1" width="1.58203125" style="1" customWidth="1"/>
    <col min="2" max="2" width="5.58203125" style="1" customWidth="1"/>
    <col min="3" max="6" width="6.58203125" style="1" customWidth="1"/>
    <col min="7" max="8" width="8.58203125" style="1" customWidth="1"/>
    <col min="9" max="9" width="6.58203125" style="1" customWidth="1"/>
    <col min="10" max="12" width="9.58203125" style="1" customWidth="1"/>
    <col min="13" max="13" width="6.58203125" style="1" customWidth="1"/>
    <col min="14" max="14" width="1.58203125" style="1" customWidth="1"/>
    <col min="15" max="16384" width="9" style="1"/>
  </cols>
  <sheetData>
    <row r="1" spans="2:17" ht="10" customHeight="1" x14ac:dyDescent="0.55000000000000004"/>
    <row r="2" spans="2:17" ht="18" customHeight="1" x14ac:dyDescent="0.55000000000000004">
      <c r="B2" s="1" t="s">
        <v>92</v>
      </c>
    </row>
    <row r="3" spans="2:17" ht="18" customHeight="1" x14ac:dyDescent="0.55000000000000004">
      <c r="B3" s="1" t="s">
        <v>19</v>
      </c>
    </row>
    <row r="4" spans="2:17" ht="18" customHeight="1" x14ac:dyDescent="0.55000000000000004">
      <c r="B4" s="148" t="s">
        <v>5</v>
      </c>
      <c r="C4" s="148" t="s">
        <v>6</v>
      </c>
      <c r="D4" s="148" t="s">
        <v>7</v>
      </c>
      <c r="E4" s="148" t="s">
        <v>8</v>
      </c>
      <c r="F4" s="148" t="s">
        <v>9</v>
      </c>
      <c r="G4" s="149" t="s">
        <v>2</v>
      </c>
      <c r="H4" s="149"/>
      <c r="I4" s="149"/>
      <c r="J4" s="149"/>
      <c r="K4" s="149"/>
      <c r="L4" s="149"/>
      <c r="M4" s="149"/>
    </row>
    <row r="5" spans="2:17" ht="30" customHeight="1" x14ac:dyDescent="0.55000000000000004">
      <c r="B5" s="148"/>
      <c r="C5" s="148"/>
      <c r="D5" s="148"/>
      <c r="E5" s="148"/>
      <c r="F5" s="148"/>
      <c r="G5" s="149" t="s">
        <v>0</v>
      </c>
      <c r="H5" s="149"/>
      <c r="I5" s="149"/>
      <c r="J5" s="149" t="s">
        <v>1</v>
      </c>
      <c r="K5" s="149"/>
      <c r="L5" s="149"/>
      <c r="M5" s="149"/>
      <c r="N5" s="2"/>
    </row>
    <row r="6" spans="2:17" ht="68.150000000000006" customHeight="1" x14ac:dyDescent="0.55000000000000004">
      <c r="B6" s="148"/>
      <c r="C6" s="148"/>
      <c r="D6" s="148"/>
      <c r="E6" s="150"/>
      <c r="F6" s="150"/>
      <c r="G6" s="3" t="s">
        <v>17</v>
      </c>
      <c r="H6" s="3" t="s">
        <v>18</v>
      </c>
      <c r="I6" s="149" t="s">
        <v>3</v>
      </c>
      <c r="J6" s="3" t="s">
        <v>13</v>
      </c>
      <c r="K6" s="3" t="s">
        <v>14</v>
      </c>
      <c r="L6" s="3" t="s">
        <v>15</v>
      </c>
      <c r="M6" s="149" t="s">
        <v>4</v>
      </c>
    </row>
    <row r="7" spans="2:17" ht="18" customHeight="1" x14ac:dyDescent="0.55000000000000004">
      <c r="B7" s="148"/>
      <c r="C7" s="148"/>
      <c r="D7" s="148"/>
      <c r="E7" s="4" t="s">
        <v>11</v>
      </c>
      <c r="F7" s="4" t="s">
        <v>10</v>
      </c>
      <c r="G7" s="5" t="s">
        <v>16</v>
      </c>
      <c r="H7" s="4" t="s">
        <v>12</v>
      </c>
      <c r="I7" s="149"/>
      <c r="J7" s="4" t="s">
        <v>20</v>
      </c>
      <c r="K7" s="4" t="s">
        <v>20</v>
      </c>
      <c r="L7" s="4" t="s">
        <v>20</v>
      </c>
      <c r="M7" s="149"/>
      <c r="P7" s="61" t="s">
        <v>114</v>
      </c>
      <c r="Q7" s="61" t="s">
        <v>115</v>
      </c>
    </row>
    <row r="8" spans="2:17" ht="16" customHeight="1" x14ac:dyDescent="0.55000000000000004">
      <c r="B8" s="6">
        <v>1</v>
      </c>
      <c r="C8" s="9"/>
      <c r="D8" s="9"/>
      <c r="E8" s="9"/>
      <c r="F8" s="9"/>
      <c r="G8" s="9"/>
      <c r="H8" s="9"/>
      <c r="I8" s="68" t="str">
        <f>IF(P8="","",IF(AND(P8="○",Q8="○"),"○","×"))</f>
        <v/>
      </c>
      <c r="J8" s="63"/>
      <c r="K8" s="63"/>
      <c r="L8" s="63"/>
      <c r="M8" s="62" t="str">
        <f>IF(J8="","",ROUNDUP(((J8-L8)/(K8-L8)),2))</f>
        <v/>
      </c>
      <c r="P8" s="61" t="str">
        <f>IF(OR(G8=""),"",IF(G8&lt;=基準値!M$2=TRUE,"○","×"))</f>
        <v/>
      </c>
      <c r="Q8" s="61" t="str">
        <f>IF(OR(H8=""),"",IF(H8&lt;=基準値!N$2=TRUE,"○","×"))</f>
        <v/>
      </c>
    </row>
    <row r="9" spans="2:17" ht="16" customHeight="1" x14ac:dyDescent="0.55000000000000004">
      <c r="B9" s="8">
        <v>2</v>
      </c>
      <c r="C9" s="10"/>
      <c r="D9" s="10"/>
      <c r="E9" s="10"/>
      <c r="F9" s="10"/>
      <c r="G9" s="10"/>
      <c r="H9" s="10"/>
      <c r="I9" s="68" t="str">
        <f t="shared" ref="I9:I72" si="0">IF(P9="","",IF(AND(P9="○",Q9="○"),"○","×"))</f>
        <v/>
      </c>
      <c r="J9" s="65"/>
      <c r="K9" s="65"/>
      <c r="L9" s="65"/>
      <c r="M9" s="62" t="str">
        <f t="shared" ref="M9:M72" si="1">IF(J9="","",ROUNDUP(((J9-L9)/(K9-L9)),2))</f>
        <v/>
      </c>
      <c r="P9" s="61" t="str">
        <f>IF(OR(G9=""),"",IF(G9&lt;=基準値!M$2=TRUE,"○","×"))</f>
        <v/>
      </c>
      <c r="Q9" s="61" t="str">
        <f>IF(OR(H9=""),"",IF(H9&lt;=基準値!N$2=TRUE,"○","×"))</f>
        <v/>
      </c>
    </row>
    <row r="10" spans="2:17" ht="16" customHeight="1" x14ac:dyDescent="0.55000000000000004">
      <c r="B10" s="8">
        <v>3</v>
      </c>
      <c r="C10" s="10"/>
      <c r="D10" s="10"/>
      <c r="E10" s="10"/>
      <c r="F10" s="10"/>
      <c r="G10" s="10"/>
      <c r="H10" s="10"/>
      <c r="I10" s="68" t="str">
        <f t="shared" si="0"/>
        <v/>
      </c>
      <c r="J10" s="65"/>
      <c r="K10" s="65"/>
      <c r="L10" s="65"/>
      <c r="M10" s="62" t="str">
        <f t="shared" si="1"/>
        <v/>
      </c>
      <c r="P10" s="61" t="str">
        <f>IF(OR(G10=""),"",IF(G10&lt;=基準値!M$2=TRUE,"○","×"))</f>
        <v/>
      </c>
      <c r="Q10" s="61" t="str">
        <f>IF(OR(H10=""),"",IF(H10&lt;=基準値!N$2=TRUE,"○","×"))</f>
        <v/>
      </c>
    </row>
    <row r="11" spans="2:17" ht="16" customHeight="1" x14ac:dyDescent="0.55000000000000004">
      <c r="B11" s="8">
        <v>4</v>
      </c>
      <c r="C11" s="10"/>
      <c r="D11" s="10"/>
      <c r="E11" s="10"/>
      <c r="F11" s="10"/>
      <c r="G11" s="10"/>
      <c r="H11" s="10"/>
      <c r="I11" s="68" t="str">
        <f t="shared" si="0"/>
        <v/>
      </c>
      <c r="J11" s="65"/>
      <c r="K11" s="65"/>
      <c r="L11" s="65"/>
      <c r="M11" s="62" t="str">
        <f t="shared" si="1"/>
        <v/>
      </c>
      <c r="P11" s="61" t="str">
        <f>IF(OR(G11=""),"",IF(G11&lt;=基準値!M$2=TRUE,"○","×"))</f>
        <v/>
      </c>
      <c r="Q11" s="61" t="str">
        <f>IF(OR(H11=""),"",IF(H11&lt;=基準値!N$2=TRUE,"○","×"))</f>
        <v/>
      </c>
    </row>
    <row r="12" spans="2:17" ht="16" customHeight="1" x14ac:dyDescent="0.55000000000000004">
      <c r="B12" s="7">
        <v>5</v>
      </c>
      <c r="C12" s="11"/>
      <c r="D12" s="11"/>
      <c r="E12" s="11"/>
      <c r="F12" s="11"/>
      <c r="G12" s="11"/>
      <c r="H12" s="11"/>
      <c r="I12" s="68" t="str">
        <f t="shared" si="0"/>
        <v/>
      </c>
      <c r="J12" s="66"/>
      <c r="K12" s="66"/>
      <c r="L12" s="66"/>
      <c r="M12" s="62" t="str">
        <f t="shared" si="1"/>
        <v/>
      </c>
      <c r="P12" s="61" t="str">
        <f>IF(OR(G12=""),"",IF(G12&lt;=基準値!M$2=TRUE,"○","×"))</f>
        <v/>
      </c>
      <c r="Q12" s="61" t="str">
        <f>IF(OR(H12=""),"",IF(H12&lt;=基準値!N$2=TRUE,"○","×"))</f>
        <v/>
      </c>
    </row>
    <row r="13" spans="2:17" ht="16" customHeight="1" x14ac:dyDescent="0.55000000000000004">
      <c r="B13" s="6">
        <v>6</v>
      </c>
      <c r="C13" s="9"/>
      <c r="D13" s="9"/>
      <c r="E13" s="9"/>
      <c r="F13" s="9"/>
      <c r="G13" s="9"/>
      <c r="H13" s="9"/>
      <c r="I13" s="68" t="str">
        <f t="shared" si="0"/>
        <v/>
      </c>
      <c r="J13" s="64"/>
      <c r="K13" s="64"/>
      <c r="L13" s="64"/>
      <c r="M13" s="62" t="str">
        <f t="shared" si="1"/>
        <v/>
      </c>
      <c r="P13" s="61" t="str">
        <f>IF(OR(G13=""),"",IF(G13&lt;=基準値!M$2=TRUE,"○","×"))</f>
        <v/>
      </c>
      <c r="Q13" s="61" t="str">
        <f>IF(OR(H13=""),"",IF(H13&lt;=基準値!N$2=TRUE,"○","×"))</f>
        <v/>
      </c>
    </row>
    <row r="14" spans="2:17" ht="16" customHeight="1" x14ac:dyDescent="0.55000000000000004">
      <c r="B14" s="8">
        <v>7</v>
      </c>
      <c r="C14" s="10"/>
      <c r="D14" s="10"/>
      <c r="E14" s="10"/>
      <c r="F14" s="10"/>
      <c r="G14" s="10"/>
      <c r="H14" s="10"/>
      <c r="I14" s="68" t="str">
        <f t="shared" si="0"/>
        <v/>
      </c>
      <c r="J14" s="65"/>
      <c r="K14" s="65"/>
      <c r="L14" s="65"/>
      <c r="M14" s="62" t="str">
        <f t="shared" si="1"/>
        <v/>
      </c>
      <c r="P14" s="61" t="str">
        <f>IF(OR(G14=""),"",IF(G14&lt;=基準値!M$2=TRUE,"○","×"))</f>
        <v/>
      </c>
      <c r="Q14" s="61" t="str">
        <f>IF(OR(H14=""),"",IF(H14&lt;=基準値!N$2=TRUE,"○","×"))</f>
        <v/>
      </c>
    </row>
    <row r="15" spans="2:17" ht="16" customHeight="1" x14ac:dyDescent="0.55000000000000004">
      <c r="B15" s="8">
        <v>8</v>
      </c>
      <c r="C15" s="10"/>
      <c r="D15" s="10"/>
      <c r="E15" s="10"/>
      <c r="F15" s="10"/>
      <c r="G15" s="10"/>
      <c r="H15" s="10"/>
      <c r="I15" s="68" t="str">
        <f t="shared" si="0"/>
        <v/>
      </c>
      <c r="J15" s="65"/>
      <c r="K15" s="65"/>
      <c r="L15" s="65"/>
      <c r="M15" s="62" t="str">
        <f t="shared" si="1"/>
        <v/>
      </c>
      <c r="P15" s="61" t="str">
        <f>IF(OR(G15=""),"",IF(G15&lt;=基準値!M$2=TRUE,"○","×"))</f>
        <v/>
      </c>
      <c r="Q15" s="61" t="str">
        <f>IF(OR(H15=""),"",IF(H15&lt;=基準値!N$2=TRUE,"○","×"))</f>
        <v/>
      </c>
    </row>
    <row r="16" spans="2:17" ht="16" customHeight="1" x14ac:dyDescent="0.55000000000000004">
      <c r="B16" s="8">
        <v>9</v>
      </c>
      <c r="C16" s="10"/>
      <c r="D16" s="10"/>
      <c r="E16" s="10"/>
      <c r="F16" s="10"/>
      <c r="G16" s="10"/>
      <c r="H16" s="10"/>
      <c r="I16" s="68" t="str">
        <f t="shared" si="0"/>
        <v/>
      </c>
      <c r="J16" s="65"/>
      <c r="K16" s="65"/>
      <c r="L16" s="65"/>
      <c r="M16" s="62" t="str">
        <f t="shared" si="1"/>
        <v/>
      </c>
      <c r="P16" s="61" t="str">
        <f>IF(OR(G16=""),"",IF(G16&lt;=基準値!M$2=TRUE,"○","×"))</f>
        <v/>
      </c>
      <c r="Q16" s="61" t="str">
        <f>IF(OR(H16=""),"",IF(H16&lt;=基準値!N$2=TRUE,"○","×"))</f>
        <v/>
      </c>
    </row>
    <row r="17" spans="2:17" ht="16" customHeight="1" x14ac:dyDescent="0.55000000000000004">
      <c r="B17" s="7">
        <v>10</v>
      </c>
      <c r="C17" s="11"/>
      <c r="D17" s="11"/>
      <c r="E17" s="11"/>
      <c r="F17" s="11"/>
      <c r="G17" s="11"/>
      <c r="H17" s="11"/>
      <c r="I17" s="68" t="str">
        <f t="shared" si="0"/>
        <v/>
      </c>
      <c r="J17" s="66"/>
      <c r="K17" s="66"/>
      <c r="L17" s="66"/>
      <c r="M17" s="62" t="str">
        <f t="shared" si="1"/>
        <v/>
      </c>
      <c r="P17" s="61" t="str">
        <f>IF(OR(G17=""),"",IF(G17&lt;=基準値!M$2=TRUE,"○","×"))</f>
        <v/>
      </c>
      <c r="Q17" s="61" t="str">
        <f>IF(OR(H17=""),"",IF(H17&lt;=基準値!N$2=TRUE,"○","×"))</f>
        <v/>
      </c>
    </row>
    <row r="18" spans="2:17" ht="16" customHeight="1" x14ac:dyDescent="0.55000000000000004">
      <c r="B18" s="6">
        <v>11</v>
      </c>
      <c r="C18" s="9"/>
      <c r="D18" s="9"/>
      <c r="E18" s="9"/>
      <c r="F18" s="9"/>
      <c r="G18" s="9"/>
      <c r="H18" s="9"/>
      <c r="I18" s="68" t="str">
        <f t="shared" si="0"/>
        <v/>
      </c>
      <c r="J18" s="64"/>
      <c r="K18" s="64"/>
      <c r="L18" s="64"/>
      <c r="M18" s="62" t="str">
        <f t="shared" si="1"/>
        <v/>
      </c>
      <c r="P18" s="61" t="str">
        <f>IF(OR(G18=""),"",IF(G18&lt;=基準値!M$2=TRUE,"○","×"))</f>
        <v/>
      </c>
      <c r="Q18" s="61" t="str">
        <f>IF(OR(H18=""),"",IF(H18&lt;=基準値!N$2=TRUE,"○","×"))</f>
        <v/>
      </c>
    </row>
    <row r="19" spans="2:17" ht="16" customHeight="1" x14ac:dyDescent="0.55000000000000004">
      <c r="B19" s="8">
        <v>12</v>
      </c>
      <c r="C19" s="10"/>
      <c r="D19" s="10"/>
      <c r="E19" s="10"/>
      <c r="F19" s="10"/>
      <c r="G19" s="10"/>
      <c r="H19" s="10"/>
      <c r="I19" s="68" t="str">
        <f t="shared" si="0"/>
        <v/>
      </c>
      <c r="J19" s="65"/>
      <c r="K19" s="65"/>
      <c r="L19" s="65"/>
      <c r="M19" s="62" t="str">
        <f t="shared" si="1"/>
        <v/>
      </c>
      <c r="P19" s="61" t="str">
        <f>IF(OR(G19=""),"",IF(G19&lt;=基準値!M$2=TRUE,"○","×"))</f>
        <v/>
      </c>
      <c r="Q19" s="61" t="str">
        <f>IF(OR(H19=""),"",IF(H19&lt;=基準値!N$2=TRUE,"○","×"))</f>
        <v/>
      </c>
    </row>
    <row r="20" spans="2:17" ht="16" customHeight="1" x14ac:dyDescent="0.55000000000000004">
      <c r="B20" s="8">
        <v>13</v>
      </c>
      <c r="C20" s="10"/>
      <c r="D20" s="10"/>
      <c r="E20" s="10"/>
      <c r="F20" s="10"/>
      <c r="G20" s="10"/>
      <c r="H20" s="10"/>
      <c r="I20" s="68" t="str">
        <f t="shared" si="0"/>
        <v/>
      </c>
      <c r="J20" s="65"/>
      <c r="K20" s="65"/>
      <c r="L20" s="65"/>
      <c r="M20" s="62" t="str">
        <f t="shared" si="1"/>
        <v/>
      </c>
      <c r="P20" s="61" t="str">
        <f>IF(OR(G20=""),"",IF(G20&lt;=基準値!M$2=TRUE,"○","×"))</f>
        <v/>
      </c>
      <c r="Q20" s="61" t="str">
        <f>IF(OR(H20=""),"",IF(H20&lt;=基準値!N$2=TRUE,"○","×"))</f>
        <v/>
      </c>
    </row>
    <row r="21" spans="2:17" ht="16" customHeight="1" x14ac:dyDescent="0.55000000000000004">
      <c r="B21" s="8">
        <v>14</v>
      </c>
      <c r="C21" s="10"/>
      <c r="D21" s="10"/>
      <c r="E21" s="10"/>
      <c r="F21" s="10"/>
      <c r="G21" s="10"/>
      <c r="H21" s="10"/>
      <c r="I21" s="68" t="str">
        <f t="shared" si="0"/>
        <v/>
      </c>
      <c r="J21" s="65"/>
      <c r="K21" s="65"/>
      <c r="L21" s="65"/>
      <c r="M21" s="62" t="str">
        <f t="shared" si="1"/>
        <v/>
      </c>
      <c r="P21" s="61" t="str">
        <f>IF(OR(G21=""),"",IF(G21&lt;=基準値!M$2=TRUE,"○","×"))</f>
        <v/>
      </c>
      <c r="Q21" s="61" t="str">
        <f>IF(OR(H21=""),"",IF(H21&lt;=基準値!N$2=TRUE,"○","×"))</f>
        <v/>
      </c>
    </row>
    <row r="22" spans="2:17" ht="16" customHeight="1" x14ac:dyDescent="0.55000000000000004">
      <c r="B22" s="7">
        <v>15</v>
      </c>
      <c r="C22" s="11"/>
      <c r="D22" s="11"/>
      <c r="E22" s="11"/>
      <c r="F22" s="11"/>
      <c r="G22" s="11"/>
      <c r="H22" s="11"/>
      <c r="I22" s="68" t="str">
        <f t="shared" si="0"/>
        <v/>
      </c>
      <c r="J22" s="66"/>
      <c r="K22" s="66"/>
      <c r="L22" s="66"/>
      <c r="M22" s="62" t="str">
        <f t="shared" si="1"/>
        <v/>
      </c>
      <c r="P22" s="61" t="str">
        <f>IF(OR(G22=""),"",IF(G22&lt;=基準値!M$2=TRUE,"○","×"))</f>
        <v/>
      </c>
      <c r="Q22" s="61" t="str">
        <f>IF(OR(H22=""),"",IF(H22&lt;=基準値!N$2=TRUE,"○","×"))</f>
        <v/>
      </c>
    </row>
    <row r="23" spans="2:17" ht="16" customHeight="1" x14ac:dyDescent="0.55000000000000004">
      <c r="B23" s="6">
        <v>16</v>
      </c>
      <c r="C23" s="9"/>
      <c r="D23" s="9"/>
      <c r="E23" s="9"/>
      <c r="F23" s="9"/>
      <c r="G23" s="9"/>
      <c r="H23" s="9"/>
      <c r="I23" s="68" t="str">
        <f t="shared" si="0"/>
        <v/>
      </c>
      <c r="J23" s="64"/>
      <c r="K23" s="64"/>
      <c r="L23" s="64"/>
      <c r="M23" s="62" t="str">
        <f t="shared" si="1"/>
        <v/>
      </c>
      <c r="P23" s="61" t="str">
        <f>IF(OR(G23=""),"",IF(G23&lt;=基準値!M$2=TRUE,"○","×"))</f>
        <v/>
      </c>
      <c r="Q23" s="61" t="str">
        <f>IF(OR(H23=""),"",IF(H23&lt;=基準値!N$2=TRUE,"○","×"))</f>
        <v/>
      </c>
    </row>
    <row r="24" spans="2:17" ht="16" customHeight="1" x14ac:dyDescent="0.55000000000000004">
      <c r="B24" s="8">
        <v>17</v>
      </c>
      <c r="C24" s="10"/>
      <c r="D24" s="10"/>
      <c r="E24" s="10"/>
      <c r="F24" s="10"/>
      <c r="G24" s="10"/>
      <c r="H24" s="10"/>
      <c r="I24" s="68" t="str">
        <f t="shared" si="0"/>
        <v/>
      </c>
      <c r="J24" s="65"/>
      <c r="K24" s="65"/>
      <c r="L24" s="65"/>
      <c r="M24" s="62" t="str">
        <f t="shared" si="1"/>
        <v/>
      </c>
      <c r="P24" s="61" t="str">
        <f>IF(OR(G24=""),"",IF(G24&lt;=基準値!M$2=TRUE,"○","×"))</f>
        <v/>
      </c>
      <c r="Q24" s="61" t="str">
        <f>IF(OR(H24=""),"",IF(H24&lt;=基準値!N$2=TRUE,"○","×"))</f>
        <v/>
      </c>
    </row>
    <row r="25" spans="2:17" ht="16" customHeight="1" x14ac:dyDescent="0.55000000000000004">
      <c r="B25" s="8">
        <v>18</v>
      </c>
      <c r="C25" s="10"/>
      <c r="D25" s="10"/>
      <c r="E25" s="10"/>
      <c r="F25" s="10"/>
      <c r="G25" s="10"/>
      <c r="H25" s="10"/>
      <c r="I25" s="68" t="str">
        <f t="shared" si="0"/>
        <v/>
      </c>
      <c r="J25" s="65"/>
      <c r="K25" s="65"/>
      <c r="L25" s="65"/>
      <c r="M25" s="62" t="str">
        <f t="shared" si="1"/>
        <v/>
      </c>
      <c r="P25" s="61" t="str">
        <f>IF(OR(G25=""),"",IF(G25&lt;=基準値!M$2=TRUE,"○","×"))</f>
        <v/>
      </c>
      <c r="Q25" s="61" t="str">
        <f>IF(OR(H25=""),"",IF(H25&lt;=基準値!N$2=TRUE,"○","×"))</f>
        <v/>
      </c>
    </row>
    <row r="26" spans="2:17" ht="16" customHeight="1" x14ac:dyDescent="0.55000000000000004">
      <c r="B26" s="8">
        <v>19</v>
      </c>
      <c r="C26" s="10"/>
      <c r="D26" s="10"/>
      <c r="E26" s="10"/>
      <c r="F26" s="10"/>
      <c r="G26" s="10"/>
      <c r="H26" s="10"/>
      <c r="I26" s="68" t="str">
        <f t="shared" si="0"/>
        <v/>
      </c>
      <c r="J26" s="65"/>
      <c r="K26" s="65"/>
      <c r="L26" s="65"/>
      <c r="M26" s="62" t="str">
        <f t="shared" si="1"/>
        <v/>
      </c>
      <c r="P26" s="61" t="str">
        <f>IF(OR(G26=""),"",IF(G26&lt;=基準値!M$2=TRUE,"○","×"))</f>
        <v/>
      </c>
      <c r="Q26" s="61" t="str">
        <f>IF(OR(H26=""),"",IF(H26&lt;=基準値!N$2=TRUE,"○","×"))</f>
        <v/>
      </c>
    </row>
    <row r="27" spans="2:17" ht="16" customHeight="1" x14ac:dyDescent="0.55000000000000004">
      <c r="B27" s="7">
        <v>20</v>
      </c>
      <c r="C27" s="11"/>
      <c r="D27" s="11"/>
      <c r="E27" s="11"/>
      <c r="F27" s="11"/>
      <c r="G27" s="11"/>
      <c r="H27" s="11"/>
      <c r="I27" s="68" t="str">
        <f t="shared" si="0"/>
        <v/>
      </c>
      <c r="J27" s="66"/>
      <c r="K27" s="66"/>
      <c r="L27" s="66"/>
      <c r="M27" s="62" t="str">
        <f t="shared" si="1"/>
        <v/>
      </c>
      <c r="P27" s="61" t="str">
        <f>IF(OR(G27=""),"",IF(G27&lt;=基準値!M$2=TRUE,"○","×"))</f>
        <v/>
      </c>
      <c r="Q27" s="61" t="str">
        <f>IF(OR(H27=""),"",IF(H27&lt;=基準値!N$2=TRUE,"○","×"))</f>
        <v/>
      </c>
    </row>
    <row r="28" spans="2:17" ht="16" customHeight="1" x14ac:dyDescent="0.55000000000000004">
      <c r="B28" s="6">
        <v>21</v>
      </c>
      <c r="C28" s="9"/>
      <c r="D28" s="9"/>
      <c r="E28" s="9"/>
      <c r="F28" s="9"/>
      <c r="G28" s="9"/>
      <c r="H28" s="9"/>
      <c r="I28" s="68" t="str">
        <f t="shared" si="0"/>
        <v/>
      </c>
      <c r="J28" s="64"/>
      <c r="K28" s="64"/>
      <c r="L28" s="64"/>
      <c r="M28" s="62" t="str">
        <f t="shared" si="1"/>
        <v/>
      </c>
      <c r="P28" s="61" t="str">
        <f>IF(OR(G28=""),"",IF(G28&lt;=基準値!M$2=TRUE,"○","×"))</f>
        <v/>
      </c>
      <c r="Q28" s="61" t="str">
        <f>IF(OR(H28=""),"",IF(H28&lt;=基準値!N$2=TRUE,"○","×"))</f>
        <v/>
      </c>
    </row>
    <row r="29" spans="2:17" ht="16" customHeight="1" x14ac:dyDescent="0.55000000000000004">
      <c r="B29" s="8">
        <v>22</v>
      </c>
      <c r="C29" s="10"/>
      <c r="D29" s="10"/>
      <c r="E29" s="10"/>
      <c r="F29" s="10"/>
      <c r="G29" s="10"/>
      <c r="H29" s="10"/>
      <c r="I29" s="68" t="str">
        <f t="shared" si="0"/>
        <v/>
      </c>
      <c r="J29" s="65"/>
      <c r="K29" s="65"/>
      <c r="L29" s="65"/>
      <c r="M29" s="62" t="str">
        <f t="shared" si="1"/>
        <v/>
      </c>
      <c r="P29" s="61" t="str">
        <f>IF(OR(G29=""),"",IF(G29&lt;=基準値!M$2=TRUE,"○","×"))</f>
        <v/>
      </c>
      <c r="Q29" s="61" t="str">
        <f>IF(OR(H29=""),"",IF(H29&lt;=基準値!N$2=TRUE,"○","×"))</f>
        <v/>
      </c>
    </row>
    <row r="30" spans="2:17" ht="16" customHeight="1" x14ac:dyDescent="0.55000000000000004">
      <c r="B30" s="8">
        <v>23</v>
      </c>
      <c r="C30" s="10"/>
      <c r="D30" s="10"/>
      <c r="E30" s="10"/>
      <c r="F30" s="10"/>
      <c r="G30" s="10"/>
      <c r="H30" s="10"/>
      <c r="I30" s="68" t="str">
        <f t="shared" si="0"/>
        <v/>
      </c>
      <c r="J30" s="65"/>
      <c r="K30" s="65"/>
      <c r="L30" s="65"/>
      <c r="M30" s="62" t="str">
        <f t="shared" si="1"/>
        <v/>
      </c>
      <c r="P30" s="61" t="str">
        <f>IF(OR(G30=""),"",IF(G30&lt;=基準値!M$2=TRUE,"○","×"))</f>
        <v/>
      </c>
      <c r="Q30" s="61" t="str">
        <f>IF(OR(H30=""),"",IF(H30&lt;=基準値!N$2=TRUE,"○","×"))</f>
        <v/>
      </c>
    </row>
    <row r="31" spans="2:17" ht="16" customHeight="1" x14ac:dyDescent="0.55000000000000004">
      <c r="B31" s="8">
        <v>24</v>
      </c>
      <c r="C31" s="10"/>
      <c r="D31" s="10"/>
      <c r="E31" s="10"/>
      <c r="F31" s="10"/>
      <c r="G31" s="10"/>
      <c r="H31" s="10"/>
      <c r="I31" s="68" t="str">
        <f t="shared" si="0"/>
        <v/>
      </c>
      <c r="J31" s="65"/>
      <c r="K31" s="65"/>
      <c r="L31" s="65"/>
      <c r="M31" s="62" t="str">
        <f t="shared" si="1"/>
        <v/>
      </c>
      <c r="P31" s="61" t="str">
        <f>IF(OR(G31=""),"",IF(G31&lt;=基準値!M$2=TRUE,"○","×"))</f>
        <v/>
      </c>
      <c r="Q31" s="61" t="str">
        <f>IF(OR(H31=""),"",IF(H31&lt;=基準値!N$2=TRUE,"○","×"))</f>
        <v/>
      </c>
    </row>
    <row r="32" spans="2:17" ht="16" customHeight="1" x14ac:dyDescent="0.55000000000000004">
      <c r="B32" s="7">
        <v>25</v>
      </c>
      <c r="C32" s="11"/>
      <c r="D32" s="11"/>
      <c r="E32" s="11"/>
      <c r="F32" s="11"/>
      <c r="G32" s="11"/>
      <c r="H32" s="11"/>
      <c r="I32" s="68" t="str">
        <f t="shared" si="0"/>
        <v/>
      </c>
      <c r="J32" s="66"/>
      <c r="K32" s="66"/>
      <c r="L32" s="66"/>
      <c r="M32" s="62" t="str">
        <f t="shared" si="1"/>
        <v/>
      </c>
      <c r="P32" s="61" t="str">
        <f>IF(OR(G32=""),"",IF(G32&lt;=基準値!M$2=TRUE,"○","×"))</f>
        <v/>
      </c>
      <c r="Q32" s="61" t="str">
        <f>IF(OR(H32=""),"",IF(H32&lt;=基準値!N$2=TRUE,"○","×"))</f>
        <v/>
      </c>
    </row>
    <row r="33" spans="2:17" ht="16" customHeight="1" x14ac:dyDescent="0.55000000000000004">
      <c r="B33" s="6">
        <v>26</v>
      </c>
      <c r="C33" s="9"/>
      <c r="D33" s="9"/>
      <c r="E33" s="9"/>
      <c r="F33" s="9"/>
      <c r="G33" s="9"/>
      <c r="H33" s="9"/>
      <c r="I33" s="68" t="str">
        <f t="shared" si="0"/>
        <v/>
      </c>
      <c r="J33" s="64"/>
      <c r="K33" s="64"/>
      <c r="L33" s="64"/>
      <c r="M33" s="62" t="str">
        <f t="shared" si="1"/>
        <v/>
      </c>
      <c r="P33" s="61" t="str">
        <f>IF(OR(G33=""),"",IF(G33&lt;=基準値!M$2=TRUE,"○","×"))</f>
        <v/>
      </c>
      <c r="Q33" s="61" t="str">
        <f>IF(OR(H33=""),"",IF(H33&lt;=基準値!N$2=TRUE,"○","×"))</f>
        <v/>
      </c>
    </row>
    <row r="34" spans="2:17" ht="16" customHeight="1" x14ac:dyDescent="0.55000000000000004">
      <c r="B34" s="8">
        <v>27</v>
      </c>
      <c r="C34" s="10"/>
      <c r="D34" s="10"/>
      <c r="E34" s="10"/>
      <c r="F34" s="10"/>
      <c r="G34" s="10"/>
      <c r="H34" s="10"/>
      <c r="I34" s="68" t="str">
        <f t="shared" si="0"/>
        <v/>
      </c>
      <c r="J34" s="65"/>
      <c r="K34" s="65"/>
      <c r="L34" s="65"/>
      <c r="M34" s="62" t="str">
        <f t="shared" si="1"/>
        <v/>
      </c>
      <c r="P34" s="61" t="str">
        <f>IF(OR(G34=""),"",IF(G34&lt;=基準値!M$2=TRUE,"○","×"))</f>
        <v/>
      </c>
      <c r="Q34" s="61" t="str">
        <f>IF(OR(H34=""),"",IF(H34&lt;=基準値!N$2=TRUE,"○","×"))</f>
        <v/>
      </c>
    </row>
    <row r="35" spans="2:17" ht="16" customHeight="1" x14ac:dyDescent="0.55000000000000004">
      <c r="B35" s="8">
        <v>28</v>
      </c>
      <c r="C35" s="10"/>
      <c r="D35" s="10"/>
      <c r="E35" s="10"/>
      <c r="F35" s="10"/>
      <c r="G35" s="10"/>
      <c r="H35" s="10"/>
      <c r="I35" s="68" t="str">
        <f t="shared" si="0"/>
        <v/>
      </c>
      <c r="J35" s="65"/>
      <c r="K35" s="65"/>
      <c r="L35" s="65"/>
      <c r="M35" s="62" t="str">
        <f t="shared" si="1"/>
        <v/>
      </c>
      <c r="P35" s="61" t="str">
        <f>IF(OR(G35=""),"",IF(G35&lt;=基準値!M$2=TRUE,"○","×"))</f>
        <v/>
      </c>
      <c r="Q35" s="61" t="str">
        <f>IF(OR(H35=""),"",IF(H35&lt;=基準値!N$2=TRUE,"○","×"))</f>
        <v/>
      </c>
    </row>
    <row r="36" spans="2:17" ht="16" customHeight="1" x14ac:dyDescent="0.55000000000000004">
      <c r="B36" s="8">
        <v>29</v>
      </c>
      <c r="C36" s="10"/>
      <c r="D36" s="10"/>
      <c r="E36" s="10"/>
      <c r="F36" s="10"/>
      <c r="G36" s="10"/>
      <c r="H36" s="10"/>
      <c r="I36" s="68" t="str">
        <f t="shared" si="0"/>
        <v/>
      </c>
      <c r="J36" s="65"/>
      <c r="K36" s="65"/>
      <c r="L36" s="65"/>
      <c r="M36" s="62" t="str">
        <f t="shared" si="1"/>
        <v/>
      </c>
      <c r="P36" s="61" t="str">
        <f>IF(OR(G36=""),"",IF(G36&lt;=基準値!M$2=TRUE,"○","×"))</f>
        <v/>
      </c>
      <c r="Q36" s="61" t="str">
        <f>IF(OR(H36=""),"",IF(H36&lt;=基準値!N$2=TRUE,"○","×"))</f>
        <v/>
      </c>
    </row>
    <row r="37" spans="2:17" ht="16" customHeight="1" x14ac:dyDescent="0.55000000000000004">
      <c r="B37" s="7">
        <v>30</v>
      </c>
      <c r="C37" s="11"/>
      <c r="D37" s="11"/>
      <c r="E37" s="11"/>
      <c r="F37" s="11"/>
      <c r="G37" s="11"/>
      <c r="H37" s="11"/>
      <c r="I37" s="68" t="str">
        <f t="shared" si="0"/>
        <v/>
      </c>
      <c r="J37" s="66"/>
      <c r="K37" s="66"/>
      <c r="L37" s="66"/>
      <c r="M37" s="62" t="str">
        <f t="shared" si="1"/>
        <v/>
      </c>
      <c r="P37" s="61" t="str">
        <f>IF(OR(G37=""),"",IF(G37&lt;=基準値!M$2=TRUE,"○","×"))</f>
        <v/>
      </c>
      <c r="Q37" s="61" t="str">
        <f>IF(OR(H37=""),"",IF(H37&lt;=基準値!N$2=TRUE,"○","×"))</f>
        <v/>
      </c>
    </row>
    <row r="38" spans="2:17" ht="16" customHeight="1" x14ac:dyDescent="0.55000000000000004">
      <c r="B38" s="6">
        <v>31</v>
      </c>
      <c r="C38" s="9"/>
      <c r="D38" s="9"/>
      <c r="E38" s="9"/>
      <c r="F38" s="9"/>
      <c r="G38" s="9"/>
      <c r="H38" s="9"/>
      <c r="I38" s="68" t="str">
        <f t="shared" si="0"/>
        <v/>
      </c>
      <c r="J38" s="64"/>
      <c r="K38" s="64"/>
      <c r="L38" s="64"/>
      <c r="M38" s="62" t="str">
        <f t="shared" si="1"/>
        <v/>
      </c>
      <c r="P38" s="61" t="str">
        <f>IF(OR(G38=""),"",IF(G38&lt;=基準値!M$2=TRUE,"○","×"))</f>
        <v/>
      </c>
      <c r="Q38" s="61" t="str">
        <f>IF(OR(H38=""),"",IF(H38&lt;=基準値!N$2=TRUE,"○","×"))</f>
        <v/>
      </c>
    </row>
    <row r="39" spans="2:17" ht="16" customHeight="1" x14ac:dyDescent="0.55000000000000004">
      <c r="B39" s="8">
        <v>32</v>
      </c>
      <c r="C39" s="10"/>
      <c r="D39" s="10"/>
      <c r="E39" s="10"/>
      <c r="F39" s="10"/>
      <c r="G39" s="10"/>
      <c r="H39" s="10"/>
      <c r="I39" s="68" t="str">
        <f t="shared" si="0"/>
        <v/>
      </c>
      <c r="J39" s="65"/>
      <c r="K39" s="65"/>
      <c r="L39" s="65"/>
      <c r="M39" s="62" t="str">
        <f t="shared" si="1"/>
        <v/>
      </c>
      <c r="P39" s="61" t="str">
        <f>IF(OR(G39=""),"",IF(G39&lt;=基準値!M$2=TRUE,"○","×"))</f>
        <v/>
      </c>
      <c r="Q39" s="61" t="str">
        <f>IF(OR(H39=""),"",IF(H39&lt;=基準値!N$2=TRUE,"○","×"))</f>
        <v/>
      </c>
    </row>
    <row r="40" spans="2:17" ht="16" customHeight="1" x14ac:dyDescent="0.55000000000000004">
      <c r="B40" s="8">
        <v>33</v>
      </c>
      <c r="C40" s="10"/>
      <c r="D40" s="10"/>
      <c r="E40" s="10"/>
      <c r="F40" s="10"/>
      <c r="G40" s="10"/>
      <c r="H40" s="10"/>
      <c r="I40" s="68" t="str">
        <f t="shared" si="0"/>
        <v/>
      </c>
      <c r="J40" s="65"/>
      <c r="K40" s="65"/>
      <c r="L40" s="65"/>
      <c r="M40" s="62" t="str">
        <f t="shared" si="1"/>
        <v/>
      </c>
      <c r="P40" s="61" t="str">
        <f>IF(OR(G40=""),"",IF(G40&lt;=基準値!M$2=TRUE,"○","×"))</f>
        <v/>
      </c>
      <c r="Q40" s="61" t="str">
        <f>IF(OR(H40=""),"",IF(H40&lt;=基準値!N$2=TRUE,"○","×"))</f>
        <v/>
      </c>
    </row>
    <row r="41" spans="2:17" ht="16" customHeight="1" x14ac:dyDescent="0.55000000000000004">
      <c r="B41" s="8">
        <v>34</v>
      </c>
      <c r="C41" s="10"/>
      <c r="D41" s="10"/>
      <c r="E41" s="10"/>
      <c r="F41" s="10"/>
      <c r="G41" s="10"/>
      <c r="H41" s="10"/>
      <c r="I41" s="68" t="str">
        <f t="shared" si="0"/>
        <v/>
      </c>
      <c r="J41" s="65"/>
      <c r="K41" s="65"/>
      <c r="L41" s="65"/>
      <c r="M41" s="62" t="str">
        <f t="shared" si="1"/>
        <v/>
      </c>
      <c r="P41" s="61" t="str">
        <f>IF(OR(G41=""),"",IF(G41&lt;=基準値!M$2=TRUE,"○","×"))</f>
        <v/>
      </c>
      <c r="Q41" s="61" t="str">
        <f>IF(OR(H41=""),"",IF(H41&lt;=基準値!N$2=TRUE,"○","×"))</f>
        <v/>
      </c>
    </row>
    <row r="42" spans="2:17" ht="16" customHeight="1" x14ac:dyDescent="0.55000000000000004">
      <c r="B42" s="7">
        <v>35</v>
      </c>
      <c r="C42" s="11"/>
      <c r="D42" s="11"/>
      <c r="E42" s="11"/>
      <c r="F42" s="11"/>
      <c r="G42" s="11"/>
      <c r="H42" s="11"/>
      <c r="I42" s="68" t="str">
        <f t="shared" si="0"/>
        <v/>
      </c>
      <c r="J42" s="66"/>
      <c r="K42" s="66"/>
      <c r="L42" s="66"/>
      <c r="M42" s="62" t="str">
        <f t="shared" si="1"/>
        <v/>
      </c>
      <c r="P42" s="61" t="str">
        <f>IF(OR(G42=""),"",IF(G42&lt;=基準値!M$2=TRUE,"○","×"))</f>
        <v/>
      </c>
      <c r="Q42" s="61" t="str">
        <f>IF(OR(H42=""),"",IF(H42&lt;=基準値!N$2=TRUE,"○","×"))</f>
        <v/>
      </c>
    </row>
    <row r="43" spans="2:17" ht="16" customHeight="1" x14ac:dyDescent="0.55000000000000004">
      <c r="B43" s="6">
        <v>36</v>
      </c>
      <c r="C43" s="9"/>
      <c r="D43" s="9"/>
      <c r="E43" s="9"/>
      <c r="F43" s="9"/>
      <c r="G43" s="9"/>
      <c r="H43" s="9"/>
      <c r="I43" s="68" t="str">
        <f t="shared" si="0"/>
        <v/>
      </c>
      <c r="J43" s="64"/>
      <c r="K43" s="64"/>
      <c r="L43" s="64"/>
      <c r="M43" s="62" t="str">
        <f t="shared" si="1"/>
        <v/>
      </c>
      <c r="P43" s="61" t="str">
        <f>IF(OR(G43=""),"",IF(G43&lt;=基準値!M$2=TRUE,"○","×"))</f>
        <v/>
      </c>
      <c r="Q43" s="61" t="str">
        <f>IF(OR(H43=""),"",IF(H43&lt;=基準値!N$2=TRUE,"○","×"))</f>
        <v/>
      </c>
    </row>
    <row r="44" spans="2:17" ht="16" customHeight="1" x14ac:dyDescent="0.55000000000000004">
      <c r="B44" s="8">
        <v>37</v>
      </c>
      <c r="C44" s="10"/>
      <c r="D44" s="10"/>
      <c r="E44" s="10"/>
      <c r="F44" s="10"/>
      <c r="G44" s="10"/>
      <c r="H44" s="10"/>
      <c r="I44" s="68" t="str">
        <f t="shared" si="0"/>
        <v/>
      </c>
      <c r="J44" s="65"/>
      <c r="K44" s="65"/>
      <c r="L44" s="65"/>
      <c r="M44" s="62" t="str">
        <f t="shared" si="1"/>
        <v/>
      </c>
      <c r="P44" s="61" t="str">
        <f>IF(OR(G44=""),"",IF(G44&lt;=基準値!M$2=TRUE,"○","×"))</f>
        <v/>
      </c>
      <c r="Q44" s="61" t="str">
        <f>IF(OR(H44=""),"",IF(H44&lt;=基準値!N$2=TRUE,"○","×"))</f>
        <v/>
      </c>
    </row>
    <row r="45" spans="2:17" ht="16" customHeight="1" x14ac:dyDescent="0.55000000000000004">
      <c r="B45" s="8">
        <v>38</v>
      </c>
      <c r="C45" s="10"/>
      <c r="D45" s="10"/>
      <c r="E45" s="10"/>
      <c r="F45" s="10"/>
      <c r="G45" s="10"/>
      <c r="H45" s="10"/>
      <c r="I45" s="68" t="str">
        <f t="shared" si="0"/>
        <v/>
      </c>
      <c r="J45" s="65"/>
      <c r="K45" s="65"/>
      <c r="L45" s="65"/>
      <c r="M45" s="62" t="str">
        <f t="shared" si="1"/>
        <v/>
      </c>
      <c r="P45" s="61" t="str">
        <f>IF(OR(G45=""),"",IF(G45&lt;=基準値!M$2=TRUE,"○","×"))</f>
        <v/>
      </c>
      <c r="Q45" s="61" t="str">
        <f>IF(OR(H45=""),"",IF(H45&lt;=基準値!N$2=TRUE,"○","×"))</f>
        <v/>
      </c>
    </row>
    <row r="46" spans="2:17" ht="16" customHeight="1" x14ac:dyDescent="0.55000000000000004">
      <c r="B46" s="8">
        <v>39</v>
      </c>
      <c r="C46" s="10"/>
      <c r="D46" s="10"/>
      <c r="E46" s="10"/>
      <c r="F46" s="10"/>
      <c r="G46" s="10"/>
      <c r="H46" s="10"/>
      <c r="I46" s="68" t="str">
        <f t="shared" si="0"/>
        <v/>
      </c>
      <c r="J46" s="65"/>
      <c r="K46" s="65"/>
      <c r="L46" s="65"/>
      <c r="M46" s="62" t="str">
        <f t="shared" si="1"/>
        <v/>
      </c>
      <c r="P46" s="61" t="str">
        <f>IF(OR(G46=""),"",IF(G46&lt;=基準値!M$2=TRUE,"○","×"))</f>
        <v/>
      </c>
      <c r="Q46" s="61" t="str">
        <f>IF(OR(H46=""),"",IF(H46&lt;=基準値!N$2=TRUE,"○","×"))</f>
        <v/>
      </c>
    </row>
    <row r="47" spans="2:17" ht="16" customHeight="1" x14ac:dyDescent="0.55000000000000004">
      <c r="B47" s="7">
        <v>40</v>
      </c>
      <c r="C47" s="11"/>
      <c r="D47" s="11"/>
      <c r="E47" s="11"/>
      <c r="F47" s="11"/>
      <c r="G47" s="11"/>
      <c r="H47" s="11"/>
      <c r="I47" s="68" t="str">
        <f t="shared" si="0"/>
        <v/>
      </c>
      <c r="J47" s="66"/>
      <c r="K47" s="66"/>
      <c r="L47" s="66"/>
      <c r="M47" s="62" t="str">
        <f t="shared" si="1"/>
        <v/>
      </c>
      <c r="P47" s="61" t="str">
        <f>IF(OR(G47=""),"",IF(G47&lt;=基準値!M$2=TRUE,"○","×"))</f>
        <v/>
      </c>
      <c r="Q47" s="61" t="str">
        <f>IF(OR(H47=""),"",IF(H47&lt;=基準値!N$2=TRUE,"○","×"))</f>
        <v/>
      </c>
    </row>
    <row r="48" spans="2:17" ht="16" customHeight="1" x14ac:dyDescent="0.55000000000000004">
      <c r="B48" s="6">
        <v>41</v>
      </c>
      <c r="C48" s="9"/>
      <c r="D48" s="9"/>
      <c r="E48" s="9"/>
      <c r="F48" s="9"/>
      <c r="G48" s="9"/>
      <c r="H48" s="9"/>
      <c r="I48" s="68" t="str">
        <f t="shared" si="0"/>
        <v/>
      </c>
      <c r="J48" s="64"/>
      <c r="K48" s="64"/>
      <c r="L48" s="64"/>
      <c r="M48" s="62" t="str">
        <f t="shared" si="1"/>
        <v/>
      </c>
      <c r="P48" s="61" t="str">
        <f>IF(OR(G48=""),"",IF(G48&lt;=基準値!M$2=TRUE,"○","×"))</f>
        <v/>
      </c>
      <c r="Q48" s="61" t="str">
        <f>IF(OR(H48=""),"",IF(H48&lt;=基準値!N$2=TRUE,"○","×"))</f>
        <v/>
      </c>
    </row>
    <row r="49" spans="2:17" ht="16" customHeight="1" x14ac:dyDescent="0.55000000000000004">
      <c r="B49" s="8">
        <v>42</v>
      </c>
      <c r="C49" s="10"/>
      <c r="D49" s="10"/>
      <c r="E49" s="10"/>
      <c r="F49" s="10"/>
      <c r="G49" s="10"/>
      <c r="H49" s="10"/>
      <c r="I49" s="68" t="str">
        <f t="shared" si="0"/>
        <v/>
      </c>
      <c r="J49" s="65"/>
      <c r="K49" s="65"/>
      <c r="L49" s="65"/>
      <c r="M49" s="62" t="str">
        <f t="shared" si="1"/>
        <v/>
      </c>
      <c r="P49" s="61" t="str">
        <f>IF(OR(G49=""),"",IF(G49&lt;=基準値!M$2=TRUE,"○","×"))</f>
        <v/>
      </c>
      <c r="Q49" s="61" t="str">
        <f>IF(OR(H49=""),"",IF(H49&lt;=基準値!N$2=TRUE,"○","×"))</f>
        <v/>
      </c>
    </row>
    <row r="50" spans="2:17" ht="16" customHeight="1" x14ac:dyDescent="0.55000000000000004">
      <c r="B50" s="8">
        <v>43</v>
      </c>
      <c r="C50" s="10"/>
      <c r="D50" s="10"/>
      <c r="E50" s="10"/>
      <c r="F50" s="10"/>
      <c r="G50" s="10"/>
      <c r="H50" s="10"/>
      <c r="I50" s="68" t="str">
        <f t="shared" si="0"/>
        <v/>
      </c>
      <c r="J50" s="65"/>
      <c r="K50" s="65"/>
      <c r="L50" s="65"/>
      <c r="M50" s="62" t="str">
        <f t="shared" si="1"/>
        <v/>
      </c>
      <c r="P50" s="61" t="str">
        <f>IF(OR(G50=""),"",IF(G50&lt;=基準値!M$2=TRUE,"○","×"))</f>
        <v/>
      </c>
      <c r="Q50" s="61" t="str">
        <f>IF(OR(H50=""),"",IF(H50&lt;=基準値!N$2=TRUE,"○","×"))</f>
        <v/>
      </c>
    </row>
    <row r="51" spans="2:17" ht="16" customHeight="1" x14ac:dyDescent="0.55000000000000004">
      <c r="B51" s="8">
        <v>44</v>
      </c>
      <c r="C51" s="10"/>
      <c r="D51" s="10"/>
      <c r="E51" s="10"/>
      <c r="F51" s="10"/>
      <c r="G51" s="10"/>
      <c r="H51" s="10"/>
      <c r="I51" s="68" t="str">
        <f t="shared" si="0"/>
        <v/>
      </c>
      <c r="J51" s="65"/>
      <c r="K51" s="65"/>
      <c r="L51" s="65"/>
      <c r="M51" s="62" t="str">
        <f t="shared" si="1"/>
        <v/>
      </c>
      <c r="P51" s="61" t="str">
        <f>IF(OR(G51=""),"",IF(G51&lt;=基準値!M$2=TRUE,"○","×"))</f>
        <v/>
      </c>
      <c r="Q51" s="61" t="str">
        <f>IF(OR(H51=""),"",IF(H51&lt;=基準値!N$2=TRUE,"○","×"))</f>
        <v/>
      </c>
    </row>
    <row r="52" spans="2:17" ht="16" customHeight="1" x14ac:dyDescent="0.55000000000000004">
      <c r="B52" s="7">
        <v>45</v>
      </c>
      <c r="C52" s="11"/>
      <c r="D52" s="11"/>
      <c r="E52" s="11"/>
      <c r="F52" s="11"/>
      <c r="G52" s="11"/>
      <c r="H52" s="11"/>
      <c r="I52" s="68" t="str">
        <f t="shared" si="0"/>
        <v/>
      </c>
      <c r="J52" s="66"/>
      <c r="K52" s="66"/>
      <c r="L52" s="66"/>
      <c r="M52" s="62" t="str">
        <f t="shared" si="1"/>
        <v/>
      </c>
      <c r="P52" s="61" t="str">
        <f>IF(OR(G52=""),"",IF(G52&lt;=基準値!M$2=TRUE,"○","×"))</f>
        <v/>
      </c>
      <c r="Q52" s="61" t="str">
        <f>IF(OR(H52=""),"",IF(H52&lt;=基準値!N$2=TRUE,"○","×"))</f>
        <v/>
      </c>
    </row>
    <row r="53" spans="2:17" ht="16" customHeight="1" x14ac:dyDescent="0.55000000000000004">
      <c r="B53" s="6">
        <v>46</v>
      </c>
      <c r="C53" s="9"/>
      <c r="D53" s="9"/>
      <c r="E53" s="9"/>
      <c r="F53" s="9"/>
      <c r="G53" s="9"/>
      <c r="H53" s="9"/>
      <c r="I53" s="68" t="str">
        <f t="shared" si="0"/>
        <v/>
      </c>
      <c r="J53" s="64"/>
      <c r="K53" s="64"/>
      <c r="L53" s="64"/>
      <c r="M53" s="62" t="str">
        <f t="shared" si="1"/>
        <v/>
      </c>
      <c r="P53" s="61" t="str">
        <f>IF(OR(G53=""),"",IF(G53&lt;=基準値!M$2=TRUE,"○","×"))</f>
        <v/>
      </c>
      <c r="Q53" s="61" t="str">
        <f>IF(OR(H53=""),"",IF(H53&lt;=基準値!N$2=TRUE,"○","×"))</f>
        <v/>
      </c>
    </row>
    <row r="54" spans="2:17" ht="16" customHeight="1" x14ac:dyDescent="0.55000000000000004">
      <c r="B54" s="8">
        <v>47</v>
      </c>
      <c r="C54" s="10"/>
      <c r="D54" s="10"/>
      <c r="E54" s="10"/>
      <c r="F54" s="10"/>
      <c r="G54" s="10"/>
      <c r="H54" s="10"/>
      <c r="I54" s="68" t="str">
        <f t="shared" si="0"/>
        <v/>
      </c>
      <c r="J54" s="65"/>
      <c r="K54" s="65"/>
      <c r="L54" s="65"/>
      <c r="M54" s="62" t="str">
        <f t="shared" si="1"/>
        <v/>
      </c>
      <c r="P54" s="61" t="str">
        <f>IF(OR(G54=""),"",IF(G54&lt;=基準値!M$2=TRUE,"○","×"))</f>
        <v/>
      </c>
      <c r="Q54" s="61" t="str">
        <f>IF(OR(H54=""),"",IF(H54&lt;=基準値!N$2=TRUE,"○","×"))</f>
        <v/>
      </c>
    </row>
    <row r="55" spans="2:17" ht="16" customHeight="1" x14ac:dyDescent="0.55000000000000004">
      <c r="B55" s="8">
        <v>48</v>
      </c>
      <c r="C55" s="10"/>
      <c r="D55" s="10"/>
      <c r="E55" s="10"/>
      <c r="F55" s="10"/>
      <c r="G55" s="10"/>
      <c r="H55" s="10"/>
      <c r="I55" s="68" t="str">
        <f t="shared" si="0"/>
        <v/>
      </c>
      <c r="J55" s="65"/>
      <c r="K55" s="65"/>
      <c r="L55" s="65"/>
      <c r="M55" s="62" t="str">
        <f t="shared" si="1"/>
        <v/>
      </c>
      <c r="P55" s="61" t="str">
        <f>IF(OR(G55=""),"",IF(G55&lt;=基準値!M$2=TRUE,"○","×"))</f>
        <v/>
      </c>
      <c r="Q55" s="61" t="str">
        <f>IF(OR(H55=""),"",IF(H55&lt;=基準値!N$2=TRUE,"○","×"))</f>
        <v/>
      </c>
    </row>
    <row r="56" spans="2:17" ht="16" customHeight="1" x14ac:dyDescent="0.55000000000000004">
      <c r="B56" s="8">
        <v>49</v>
      </c>
      <c r="C56" s="10"/>
      <c r="D56" s="10"/>
      <c r="E56" s="10"/>
      <c r="F56" s="10"/>
      <c r="G56" s="10"/>
      <c r="H56" s="10"/>
      <c r="I56" s="68" t="str">
        <f t="shared" si="0"/>
        <v/>
      </c>
      <c r="J56" s="65"/>
      <c r="K56" s="65"/>
      <c r="L56" s="65"/>
      <c r="M56" s="62" t="str">
        <f t="shared" si="1"/>
        <v/>
      </c>
      <c r="P56" s="61" t="str">
        <f>IF(OR(G56=""),"",IF(G56&lt;=基準値!M$2=TRUE,"○","×"))</f>
        <v/>
      </c>
      <c r="Q56" s="61" t="str">
        <f>IF(OR(H56=""),"",IF(H56&lt;=基準値!N$2=TRUE,"○","×"))</f>
        <v/>
      </c>
    </row>
    <row r="57" spans="2:17" ht="16" customHeight="1" x14ac:dyDescent="0.55000000000000004">
      <c r="B57" s="7">
        <v>50</v>
      </c>
      <c r="C57" s="11"/>
      <c r="D57" s="11"/>
      <c r="E57" s="11"/>
      <c r="F57" s="11"/>
      <c r="G57" s="11"/>
      <c r="H57" s="11"/>
      <c r="I57" s="68" t="str">
        <f t="shared" si="0"/>
        <v/>
      </c>
      <c r="J57" s="66"/>
      <c r="K57" s="66"/>
      <c r="L57" s="66"/>
      <c r="M57" s="62" t="str">
        <f t="shared" si="1"/>
        <v/>
      </c>
      <c r="P57" s="61" t="str">
        <f>IF(OR(G57=""),"",IF(G57&lt;=基準値!M$2=TRUE,"○","×"))</f>
        <v/>
      </c>
      <c r="Q57" s="61" t="str">
        <f>IF(OR(H57=""),"",IF(H57&lt;=基準値!N$2=TRUE,"○","×"))</f>
        <v/>
      </c>
    </row>
    <row r="58" spans="2:17" ht="16" customHeight="1" x14ac:dyDescent="0.55000000000000004">
      <c r="B58" s="6">
        <v>51</v>
      </c>
      <c r="C58" s="9"/>
      <c r="D58" s="9"/>
      <c r="E58" s="9"/>
      <c r="F58" s="9"/>
      <c r="G58" s="9"/>
      <c r="H58" s="9"/>
      <c r="I58" s="68" t="str">
        <f t="shared" si="0"/>
        <v/>
      </c>
      <c r="J58" s="64"/>
      <c r="K58" s="64"/>
      <c r="L58" s="64"/>
      <c r="M58" s="62" t="str">
        <f t="shared" si="1"/>
        <v/>
      </c>
      <c r="P58" s="61" t="str">
        <f>IF(OR(G58=""),"",IF(G58&lt;=基準値!M$2=TRUE,"○","×"))</f>
        <v/>
      </c>
      <c r="Q58" s="61" t="str">
        <f>IF(OR(H58=""),"",IF(H58&lt;=基準値!N$2=TRUE,"○","×"))</f>
        <v/>
      </c>
    </row>
    <row r="59" spans="2:17" ht="16" customHeight="1" x14ac:dyDescent="0.55000000000000004">
      <c r="B59" s="8">
        <v>52</v>
      </c>
      <c r="C59" s="10"/>
      <c r="D59" s="10"/>
      <c r="E59" s="10"/>
      <c r="F59" s="10"/>
      <c r="G59" s="10"/>
      <c r="H59" s="10"/>
      <c r="I59" s="68" t="str">
        <f t="shared" si="0"/>
        <v/>
      </c>
      <c r="J59" s="65"/>
      <c r="K59" s="65"/>
      <c r="L59" s="65"/>
      <c r="M59" s="62" t="str">
        <f t="shared" si="1"/>
        <v/>
      </c>
      <c r="P59" s="61" t="str">
        <f>IF(OR(G59=""),"",IF(G59&lt;=基準値!M$2=TRUE,"○","×"))</f>
        <v/>
      </c>
      <c r="Q59" s="61" t="str">
        <f>IF(OR(H59=""),"",IF(H59&lt;=基準値!N$2=TRUE,"○","×"))</f>
        <v/>
      </c>
    </row>
    <row r="60" spans="2:17" ht="16" customHeight="1" x14ac:dyDescent="0.55000000000000004">
      <c r="B60" s="8">
        <v>53</v>
      </c>
      <c r="C60" s="10"/>
      <c r="D60" s="10"/>
      <c r="E60" s="10"/>
      <c r="F60" s="10"/>
      <c r="G60" s="10"/>
      <c r="H60" s="10"/>
      <c r="I60" s="68" t="str">
        <f t="shared" si="0"/>
        <v/>
      </c>
      <c r="J60" s="65"/>
      <c r="K60" s="65"/>
      <c r="L60" s="65"/>
      <c r="M60" s="62" t="str">
        <f t="shared" si="1"/>
        <v/>
      </c>
      <c r="P60" s="61" t="str">
        <f>IF(OR(G60=""),"",IF(G60&lt;=基準値!M$2=TRUE,"○","×"))</f>
        <v/>
      </c>
      <c r="Q60" s="61" t="str">
        <f>IF(OR(H60=""),"",IF(H60&lt;=基準値!N$2=TRUE,"○","×"))</f>
        <v/>
      </c>
    </row>
    <row r="61" spans="2:17" ht="16" customHeight="1" x14ac:dyDescent="0.55000000000000004">
      <c r="B61" s="8">
        <v>54</v>
      </c>
      <c r="C61" s="10"/>
      <c r="D61" s="10"/>
      <c r="E61" s="10"/>
      <c r="F61" s="10"/>
      <c r="G61" s="10"/>
      <c r="H61" s="10"/>
      <c r="I61" s="68" t="str">
        <f t="shared" si="0"/>
        <v/>
      </c>
      <c r="J61" s="65"/>
      <c r="K61" s="65"/>
      <c r="L61" s="65"/>
      <c r="M61" s="62" t="str">
        <f t="shared" si="1"/>
        <v/>
      </c>
      <c r="P61" s="61" t="str">
        <f>IF(OR(G61=""),"",IF(G61&lt;=基準値!M$2=TRUE,"○","×"))</f>
        <v/>
      </c>
      <c r="Q61" s="61" t="str">
        <f>IF(OR(H61=""),"",IF(H61&lt;=基準値!N$2=TRUE,"○","×"))</f>
        <v/>
      </c>
    </row>
    <row r="62" spans="2:17" ht="16" customHeight="1" x14ac:dyDescent="0.55000000000000004">
      <c r="B62" s="7">
        <v>55</v>
      </c>
      <c r="C62" s="11"/>
      <c r="D62" s="11"/>
      <c r="E62" s="11"/>
      <c r="F62" s="11"/>
      <c r="G62" s="11"/>
      <c r="H62" s="11"/>
      <c r="I62" s="68" t="str">
        <f t="shared" si="0"/>
        <v/>
      </c>
      <c r="J62" s="66"/>
      <c r="K62" s="66"/>
      <c r="L62" s="66"/>
      <c r="M62" s="62" t="str">
        <f t="shared" si="1"/>
        <v/>
      </c>
      <c r="P62" s="61" t="str">
        <f>IF(OR(G62=""),"",IF(G62&lt;=基準値!M$2=TRUE,"○","×"))</f>
        <v/>
      </c>
      <c r="Q62" s="61" t="str">
        <f>IF(OR(H62=""),"",IF(H62&lt;=基準値!N$2=TRUE,"○","×"))</f>
        <v/>
      </c>
    </row>
    <row r="63" spans="2:17" ht="16" customHeight="1" x14ac:dyDescent="0.55000000000000004">
      <c r="B63" s="6">
        <v>56</v>
      </c>
      <c r="C63" s="9"/>
      <c r="D63" s="9"/>
      <c r="E63" s="9"/>
      <c r="F63" s="9"/>
      <c r="G63" s="9"/>
      <c r="H63" s="9"/>
      <c r="I63" s="68" t="str">
        <f t="shared" si="0"/>
        <v/>
      </c>
      <c r="J63" s="64"/>
      <c r="K63" s="64"/>
      <c r="L63" s="64"/>
      <c r="M63" s="62" t="str">
        <f t="shared" si="1"/>
        <v/>
      </c>
      <c r="P63" s="61" t="str">
        <f>IF(OR(G63=""),"",IF(G63&lt;=基準値!M$2=TRUE,"○","×"))</f>
        <v/>
      </c>
      <c r="Q63" s="61" t="str">
        <f>IF(OR(H63=""),"",IF(H63&lt;=基準値!N$2=TRUE,"○","×"))</f>
        <v/>
      </c>
    </row>
    <row r="64" spans="2:17" ht="16" customHeight="1" x14ac:dyDescent="0.55000000000000004">
      <c r="B64" s="8">
        <v>57</v>
      </c>
      <c r="C64" s="10"/>
      <c r="D64" s="10"/>
      <c r="E64" s="10"/>
      <c r="F64" s="10"/>
      <c r="G64" s="10"/>
      <c r="H64" s="10"/>
      <c r="I64" s="68" t="str">
        <f t="shared" si="0"/>
        <v/>
      </c>
      <c r="J64" s="65"/>
      <c r="K64" s="65"/>
      <c r="L64" s="65"/>
      <c r="M64" s="62" t="str">
        <f t="shared" si="1"/>
        <v/>
      </c>
      <c r="P64" s="61" t="str">
        <f>IF(OR(G64=""),"",IF(G64&lt;=基準値!M$2=TRUE,"○","×"))</f>
        <v/>
      </c>
      <c r="Q64" s="61" t="str">
        <f>IF(OR(H64=""),"",IF(H64&lt;=基準値!N$2=TRUE,"○","×"))</f>
        <v/>
      </c>
    </row>
    <row r="65" spans="2:17" ht="16" customHeight="1" x14ac:dyDescent="0.55000000000000004">
      <c r="B65" s="8">
        <v>58</v>
      </c>
      <c r="C65" s="10"/>
      <c r="D65" s="10"/>
      <c r="E65" s="10"/>
      <c r="F65" s="10"/>
      <c r="G65" s="10"/>
      <c r="H65" s="10"/>
      <c r="I65" s="68" t="str">
        <f t="shared" si="0"/>
        <v/>
      </c>
      <c r="J65" s="65"/>
      <c r="K65" s="65"/>
      <c r="L65" s="65"/>
      <c r="M65" s="62" t="str">
        <f t="shared" si="1"/>
        <v/>
      </c>
      <c r="P65" s="61" t="str">
        <f>IF(OR(G65=""),"",IF(G65&lt;=基準値!M$2=TRUE,"○","×"))</f>
        <v/>
      </c>
      <c r="Q65" s="61" t="str">
        <f>IF(OR(H65=""),"",IF(H65&lt;=基準値!N$2=TRUE,"○","×"))</f>
        <v/>
      </c>
    </row>
    <row r="66" spans="2:17" ht="16" customHeight="1" x14ac:dyDescent="0.55000000000000004">
      <c r="B66" s="8">
        <v>59</v>
      </c>
      <c r="C66" s="10"/>
      <c r="D66" s="10"/>
      <c r="E66" s="10"/>
      <c r="F66" s="10"/>
      <c r="G66" s="10"/>
      <c r="H66" s="10"/>
      <c r="I66" s="68" t="str">
        <f t="shared" si="0"/>
        <v/>
      </c>
      <c r="J66" s="65"/>
      <c r="K66" s="65"/>
      <c r="L66" s="65"/>
      <c r="M66" s="62" t="str">
        <f t="shared" si="1"/>
        <v/>
      </c>
      <c r="P66" s="61" t="str">
        <f>IF(OR(G66=""),"",IF(G66&lt;=基準値!M$2=TRUE,"○","×"))</f>
        <v/>
      </c>
      <c r="Q66" s="61" t="str">
        <f>IF(OR(H66=""),"",IF(H66&lt;=基準値!N$2=TRUE,"○","×"))</f>
        <v/>
      </c>
    </row>
    <row r="67" spans="2:17" ht="16" customHeight="1" x14ac:dyDescent="0.55000000000000004">
      <c r="B67" s="7">
        <v>60</v>
      </c>
      <c r="C67" s="11"/>
      <c r="D67" s="11"/>
      <c r="E67" s="11"/>
      <c r="F67" s="11"/>
      <c r="G67" s="11"/>
      <c r="H67" s="11"/>
      <c r="I67" s="68" t="str">
        <f t="shared" si="0"/>
        <v/>
      </c>
      <c r="J67" s="66"/>
      <c r="K67" s="66"/>
      <c r="L67" s="66"/>
      <c r="M67" s="62" t="str">
        <f t="shared" si="1"/>
        <v/>
      </c>
      <c r="P67" s="61" t="str">
        <f>IF(OR(G67=""),"",IF(G67&lt;=基準値!M$2=TRUE,"○","×"))</f>
        <v/>
      </c>
      <c r="Q67" s="61" t="str">
        <f>IF(OR(H67=""),"",IF(H67&lt;=基準値!N$2=TRUE,"○","×"))</f>
        <v/>
      </c>
    </row>
    <row r="68" spans="2:17" ht="16" customHeight="1" x14ac:dyDescent="0.55000000000000004">
      <c r="B68" s="6">
        <v>61</v>
      </c>
      <c r="C68" s="9"/>
      <c r="D68" s="9"/>
      <c r="E68" s="9"/>
      <c r="F68" s="9"/>
      <c r="G68" s="9"/>
      <c r="H68" s="9"/>
      <c r="I68" s="68" t="str">
        <f t="shared" si="0"/>
        <v/>
      </c>
      <c r="J68" s="64"/>
      <c r="K68" s="64"/>
      <c r="L68" s="64"/>
      <c r="M68" s="62" t="str">
        <f t="shared" si="1"/>
        <v/>
      </c>
      <c r="P68" s="61" t="str">
        <f>IF(OR(G68=""),"",IF(G68&lt;=基準値!M$2=TRUE,"○","×"))</f>
        <v/>
      </c>
      <c r="Q68" s="61" t="str">
        <f>IF(OR(H68=""),"",IF(H68&lt;=基準値!N$2=TRUE,"○","×"))</f>
        <v/>
      </c>
    </row>
    <row r="69" spans="2:17" ht="16" customHeight="1" x14ac:dyDescent="0.55000000000000004">
      <c r="B69" s="8">
        <v>62</v>
      </c>
      <c r="C69" s="10"/>
      <c r="D69" s="10"/>
      <c r="E69" s="10"/>
      <c r="F69" s="10"/>
      <c r="G69" s="10"/>
      <c r="H69" s="10"/>
      <c r="I69" s="68" t="str">
        <f t="shared" si="0"/>
        <v/>
      </c>
      <c r="J69" s="65"/>
      <c r="K69" s="65"/>
      <c r="L69" s="65"/>
      <c r="M69" s="62" t="str">
        <f t="shared" si="1"/>
        <v/>
      </c>
      <c r="P69" s="61" t="str">
        <f>IF(OR(G69=""),"",IF(G69&lt;=基準値!M$2=TRUE,"○","×"))</f>
        <v/>
      </c>
      <c r="Q69" s="61" t="str">
        <f>IF(OR(H69=""),"",IF(H69&lt;=基準値!N$2=TRUE,"○","×"))</f>
        <v/>
      </c>
    </row>
    <row r="70" spans="2:17" ht="16" customHeight="1" x14ac:dyDescent="0.55000000000000004">
      <c r="B70" s="8">
        <v>63</v>
      </c>
      <c r="C70" s="10"/>
      <c r="D70" s="10"/>
      <c r="E70" s="10"/>
      <c r="F70" s="10"/>
      <c r="G70" s="10"/>
      <c r="H70" s="10"/>
      <c r="I70" s="68" t="str">
        <f t="shared" si="0"/>
        <v/>
      </c>
      <c r="J70" s="65"/>
      <c r="K70" s="65"/>
      <c r="L70" s="65"/>
      <c r="M70" s="62" t="str">
        <f t="shared" si="1"/>
        <v/>
      </c>
      <c r="P70" s="61" t="str">
        <f>IF(OR(G70=""),"",IF(G70&lt;=基準値!M$2=TRUE,"○","×"))</f>
        <v/>
      </c>
      <c r="Q70" s="61" t="str">
        <f>IF(OR(H70=""),"",IF(H70&lt;=基準値!N$2=TRUE,"○","×"))</f>
        <v/>
      </c>
    </row>
    <row r="71" spans="2:17" ht="16" customHeight="1" x14ac:dyDescent="0.55000000000000004">
      <c r="B71" s="8">
        <v>64</v>
      </c>
      <c r="C71" s="10"/>
      <c r="D71" s="10"/>
      <c r="E71" s="10"/>
      <c r="F71" s="10"/>
      <c r="G71" s="10"/>
      <c r="H71" s="10"/>
      <c r="I71" s="68" t="str">
        <f t="shared" si="0"/>
        <v/>
      </c>
      <c r="J71" s="65"/>
      <c r="K71" s="65"/>
      <c r="L71" s="65"/>
      <c r="M71" s="62" t="str">
        <f t="shared" si="1"/>
        <v/>
      </c>
      <c r="P71" s="61" t="str">
        <f>IF(OR(G71=""),"",IF(G71&lt;=基準値!M$2=TRUE,"○","×"))</f>
        <v/>
      </c>
      <c r="Q71" s="61" t="str">
        <f>IF(OR(H71=""),"",IF(H71&lt;=基準値!N$2=TRUE,"○","×"))</f>
        <v/>
      </c>
    </row>
    <row r="72" spans="2:17" ht="16" customHeight="1" x14ac:dyDescent="0.55000000000000004">
      <c r="B72" s="7">
        <v>65</v>
      </c>
      <c r="C72" s="11"/>
      <c r="D72" s="11"/>
      <c r="E72" s="11"/>
      <c r="F72" s="11"/>
      <c r="G72" s="11"/>
      <c r="H72" s="11"/>
      <c r="I72" s="68" t="str">
        <f t="shared" si="0"/>
        <v/>
      </c>
      <c r="J72" s="66"/>
      <c r="K72" s="66"/>
      <c r="L72" s="66"/>
      <c r="M72" s="62" t="str">
        <f t="shared" si="1"/>
        <v/>
      </c>
      <c r="P72" s="61" t="str">
        <f>IF(OR(G72=""),"",IF(G72&lt;=基準値!M$2=TRUE,"○","×"))</f>
        <v/>
      </c>
      <c r="Q72" s="61" t="str">
        <f>IF(OR(H72=""),"",IF(H72&lt;=基準値!N$2=TRUE,"○","×"))</f>
        <v/>
      </c>
    </row>
    <row r="73" spans="2:17" ht="16" customHeight="1" x14ac:dyDescent="0.55000000000000004">
      <c r="B73" s="6">
        <v>66</v>
      </c>
      <c r="C73" s="9"/>
      <c r="D73" s="9"/>
      <c r="E73" s="9"/>
      <c r="F73" s="9"/>
      <c r="G73" s="9"/>
      <c r="H73" s="9"/>
      <c r="I73" s="68" t="str">
        <f t="shared" ref="I73:I136" si="2">IF(P73="","",IF(AND(P73="○",Q73="○"),"○","×"))</f>
        <v/>
      </c>
      <c r="J73" s="64"/>
      <c r="K73" s="64"/>
      <c r="L73" s="64"/>
      <c r="M73" s="62" t="str">
        <f t="shared" ref="M73:M136" si="3">IF(J73="","",ROUNDUP(((J73-L73)/(K73-L73)),2))</f>
        <v/>
      </c>
      <c r="P73" s="61" t="str">
        <f>IF(OR(G73=""),"",IF(G73&lt;=基準値!M$2=TRUE,"○","×"))</f>
        <v/>
      </c>
      <c r="Q73" s="61" t="str">
        <f>IF(OR(H73=""),"",IF(H73&lt;=基準値!N$2=TRUE,"○","×"))</f>
        <v/>
      </c>
    </row>
    <row r="74" spans="2:17" ht="16" customHeight="1" x14ac:dyDescent="0.55000000000000004">
      <c r="B74" s="8">
        <v>67</v>
      </c>
      <c r="C74" s="10"/>
      <c r="D74" s="10"/>
      <c r="E74" s="10"/>
      <c r="F74" s="10"/>
      <c r="G74" s="10"/>
      <c r="H74" s="10"/>
      <c r="I74" s="68" t="str">
        <f t="shared" si="2"/>
        <v/>
      </c>
      <c r="J74" s="65"/>
      <c r="K74" s="65"/>
      <c r="L74" s="65"/>
      <c r="M74" s="62" t="str">
        <f t="shared" si="3"/>
        <v/>
      </c>
      <c r="P74" s="61" t="str">
        <f>IF(OR(G74=""),"",IF(G74&lt;=基準値!M$2=TRUE,"○","×"))</f>
        <v/>
      </c>
      <c r="Q74" s="61" t="str">
        <f>IF(OR(H74=""),"",IF(H74&lt;=基準値!N$2=TRUE,"○","×"))</f>
        <v/>
      </c>
    </row>
    <row r="75" spans="2:17" ht="16" customHeight="1" x14ac:dyDescent="0.55000000000000004">
      <c r="B75" s="8">
        <v>68</v>
      </c>
      <c r="C75" s="10"/>
      <c r="D75" s="10"/>
      <c r="E75" s="10"/>
      <c r="F75" s="10"/>
      <c r="G75" s="10"/>
      <c r="H75" s="10"/>
      <c r="I75" s="68" t="str">
        <f t="shared" si="2"/>
        <v/>
      </c>
      <c r="J75" s="65"/>
      <c r="K75" s="65"/>
      <c r="L75" s="65"/>
      <c r="M75" s="62" t="str">
        <f t="shared" si="3"/>
        <v/>
      </c>
      <c r="P75" s="61" t="str">
        <f>IF(OR(G75=""),"",IF(G75&lt;=基準値!M$2=TRUE,"○","×"))</f>
        <v/>
      </c>
      <c r="Q75" s="61" t="str">
        <f>IF(OR(H75=""),"",IF(H75&lt;=基準値!N$2=TRUE,"○","×"))</f>
        <v/>
      </c>
    </row>
    <row r="76" spans="2:17" ht="16" customHeight="1" x14ac:dyDescent="0.55000000000000004">
      <c r="B76" s="8">
        <v>69</v>
      </c>
      <c r="C76" s="10"/>
      <c r="D76" s="10"/>
      <c r="E76" s="10"/>
      <c r="F76" s="10"/>
      <c r="G76" s="10"/>
      <c r="H76" s="10"/>
      <c r="I76" s="68" t="str">
        <f t="shared" si="2"/>
        <v/>
      </c>
      <c r="J76" s="65"/>
      <c r="K76" s="65"/>
      <c r="L76" s="65"/>
      <c r="M76" s="62" t="str">
        <f t="shared" si="3"/>
        <v/>
      </c>
      <c r="P76" s="61" t="str">
        <f>IF(OR(G76=""),"",IF(G76&lt;=基準値!M$2=TRUE,"○","×"))</f>
        <v/>
      </c>
      <c r="Q76" s="61" t="str">
        <f>IF(OR(H76=""),"",IF(H76&lt;=基準値!N$2=TRUE,"○","×"))</f>
        <v/>
      </c>
    </row>
    <row r="77" spans="2:17" ht="16" customHeight="1" x14ac:dyDescent="0.55000000000000004">
      <c r="B77" s="7">
        <v>70</v>
      </c>
      <c r="C77" s="11"/>
      <c r="D77" s="11"/>
      <c r="E77" s="11"/>
      <c r="F77" s="11"/>
      <c r="G77" s="11"/>
      <c r="H77" s="11"/>
      <c r="I77" s="68" t="str">
        <f t="shared" si="2"/>
        <v/>
      </c>
      <c r="J77" s="66"/>
      <c r="K77" s="66"/>
      <c r="L77" s="66"/>
      <c r="M77" s="62" t="str">
        <f t="shared" si="3"/>
        <v/>
      </c>
      <c r="P77" s="61" t="str">
        <f>IF(OR(G77=""),"",IF(G77&lt;=基準値!M$2=TRUE,"○","×"))</f>
        <v/>
      </c>
      <c r="Q77" s="61" t="str">
        <f>IF(OR(H77=""),"",IF(H77&lt;=基準値!N$2=TRUE,"○","×"))</f>
        <v/>
      </c>
    </row>
    <row r="78" spans="2:17" ht="16" customHeight="1" x14ac:dyDescent="0.55000000000000004">
      <c r="B78" s="6">
        <v>71</v>
      </c>
      <c r="C78" s="9"/>
      <c r="D78" s="9"/>
      <c r="E78" s="9"/>
      <c r="F78" s="9"/>
      <c r="G78" s="9"/>
      <c r="H78" s="9"/>
      <c r="I78" s="68" t="str">
        <f t="shared" si="2"/>
        <v/>
      </c>
      <c r="J78" s="64"/>
      <c r="K78" s="64"/>
      <c r="L78" s="64"/>
      <c r="M78" s="62" t="str">
        <f t="shared" si="3"/>
        <v/>
      </c>
      <c r="P78" s="61" t="str">
        <f>IF(OR(G78=""),"",IF(G78&lt;=基準値!M$2=TRUE,"○","×"))</f>
        <v/>
      </c>
      <c r="Q78" s="61" t="str">
        <f>IF(OR(H78=""),"",IF(H78&lt;=基準値!N$2=TRUE,"○","×"))</f>
        <v/>
      </c>
    </row>
    <row r="79" spans="2:17" ht="16" customHeight="1" x14ac:dyDescent="0.55000000000000004">
      <c r="B79" s="8">
        <v>72</v>
      </c>
      <c r="C79" s="10"/>
      <c r="D79" s="10"/>
      <c r="E79" s="10"/>
      <c r="F79" s="10"/>
      <c r="G79" s="10"/>
      <c r="H79" s="10"/>
      <c r="I79" s="68" t="str">
        <f t="shared" si="2"/>
        <v/>
      </c>
      <c r="J79" s="65"/>
      <c r="K79" s="65"/>
      <c r="L79" s="65"/>
      <c r="M79" s="62" t="str">
        <f t="shared" si="3"/>
        <v/>
      </c>
      <c r="P79" s="61" t="str">
        <f>IF(OR(G79=""),"",IF(G79&lt;=基準値!M$2=TRUE,"○","×"))</f>
        <v/>
      </c>
      <c r="Q79" s="61" t="str">
        <f>IF(OR(H79=""),"",IF(H79&lt;=基準値!N$2=TRUE,"○","×"))</f>
        <v/>
      </c>
    </row>
    <row r="80" spans="2:17" ht="16" customHeight="1" x14ac:dyDescent="0.55000000000000004">
      <c r="B80" s="8">
        <v>73</v>
      </c>
      <c r="C80" s="10"/>
      <c r="D80" s="10"/>
      <c r="E80" s="10"/>
      <c r="F80" s="10"/>
      <c r="G80" s="10"/>
      <c r="H80" s="10"/>
      <c r="I80" s="68" t="str">
        <f t="shared" si="2"/>
        <v/>
      </c>
      <c r="J80" s="65"/>
      <c r="K80" s="65"/>
      <c r="L80" s="65"/>
      <c r="M80" s="62" t="str">
        <f t="shared" si="3"/>
        <v/>
      </c>
      <c r="P80" s="61" t="str">
        <f>IF(OR(G80=""),"",IF(G80&lt;=基準値!M$2=TRUE,"○","×"))</f>
        <v/>
      </c>
      <c r="Q80" s="61" t="str">
        <f>IF(OR(H80=""),"",IF(H80&lt;=基準値!N$2=TRUE,"○","×"))</f>
        <v/>
      </c>
    </row>
    <row r="81" spans="2:17" ht="16" customHeight="1" x14ac:dyDescent="0.55000000000000004">
      <c r="B81" s="8">
        <v>74</v>
      </c>
      <c r="C81" s="10"/>
      <c r="D81" s="10"/>
      <c r="E81" s="10"/>
      <c r="F81" s="10"/>
      <c r="G81" s="10"/>
      <c r="H81" s="10"/>
      <c r="I81" s="68" t="str">
        <f t="shared" si="2"/>
        <v/>
      </c>
      <c r="J81" s="65"/>
      <c r="K81" s="65"/>
      <c r="L81" s="65"/>
      <c r="M81" s="62" t="str">
        <f t="shared" si="3"/>
        <v/>
      </c>
      <c r="P81" s="61" t="str">
        <f>IF(OR(G81=""),"",IF(G81&lt;=基準値!M$2=TRUE,"○","×"))</f>
        <v/>
      </c>
      <c r="Q81" s="61" t="str">
        <f>IF(OR(H81=""),"",IF(H81&lt;=基準値!N$2=TRUE,"○","×"))</f>
        <v/>
      </c>
    </row>
    <row r="82" spans="2:17" ht="16" customHeight="1" x14ac:dyDescent="0.55000000000000004">
      <c r="B82" s="7">
        <v>75</v>
      </c>
      <c r="C82" s="11"/>
      <c r="D82" s="11"/>
      <c r="E82" s="11"/>
      <c r="F82" s="11"/>
      <c r="G82" s="11"/>
      <c r="H82" s="11"/>
      <c r="I82" s="68" t="str">
        <f t="shared" si="2"/>
        <v/>
      </c>
      <c r="J82" s="66"/>
      <c r="K82" s="66"/>
      <c r="L82" s="66"/>
      <c r="M82" s="62" t="str">
        <f t="shared" si="3"/>
        <v/>
      </c>
      <c r="P82" s="61" t="str">
        <f>IF(OR(G82=""),"",IF(G82&lt;=基準値!M$2=TRUE,"○","×"))</f>
        <v/>
      </c>
      <c r="Q82" s="61" t="str">
        <f>IF(OR(H82=""),"",IF(H82&lt;=基準値!N$2=TRUE,"○","×"))</f>
        <v/>
      </c>
    </row>
    <row r="83" spans="2:17" ht="16" customHeight="1" x14ac:dyDescent="0.55000000000000004">
      <c r="B83" s="6">
        <v>76</v>
      </c>
      <c r="C83" s="9"/>
      <c r="D83" s="9"/>
      <c r="E83" s="9"/>
      <c r="F83" s="9"/>
      <c r="G83" s="9"/>
      <c r="H83" s="9"/>
      <c r="I83" s="68" t="str">
        <f t="shared" si="2"/>
        <v/>
      </c>
      <c r="J83" s="64"/>
      <c r="K83" s="64"/>
      <c r="L83" s="64"/>
      <c r="M83" s="62" t="str">
        <f t="shared" si="3"/>
        <v/>
      </c>
      <c r="P83" s="61" t="str">
        <f>IF(OR(G83=""),"",IF(G83&lt;=基準値!M$2=TRUE,"○","×"))</f>
        <v/>
      </c>
      <c r="Q83" s="61" t="str">
        <f>IF(OR(H83=""),"",IF(H83&lt;=基準値!N$2=TRUE,"○","×"))</f>
        <v/>
      </c>
    </row>
    <row r="84" spans="2:17" ht="16" customHeight="1" x14ac:dyDescent="0.55000000000000004">
      <c r="B84" s="8">
        <v>77</v>
      </c>
      <c r="C84" s="10"/>
      <c r="D84" s="10"/>
      <c r="E84" s="10"/>
      <c r="F84" s="10"/>
      <c r="G84" s="10"/>
      <c r="H84" s="10"/>
      <c r="I84" s="68" t="str">
        <f t="shared" si="2"/>
        <v/>
      </c>
      <c r="J84" s="65"/>
      <c r="K84" s="65"/>
      <c r="L84" s="65"/>
      <c r="M84" s="62" t="str">
        <f t="shared" si="3"/>
        <v/>
      </c>
      <c r="P84" s="61" t="str">
        <f>IF(OR(G84=""),"",IF(G84&lt;=基準値!M$2=TRUE,"○","×"))</f>
        <v/>
      </c>
      <c r="Q84" s="61" t="str">
        <f>IF(OR(H84=""),"",IF(H84&lt;=基準値!N$2=TRUE,"○","×"))</f>
        <v/>
      </c>
    </row>
    <row r="85" spans="2:17" ht="16" customHeight="1" x14ac:dyDescent="0.55000000000000004">
      <c r="B85" s="8">
        <v>78</v>
      </c>
      <c r="C85" s="10"/>
      <c r="D85" s="10"/>
      <c r="E85" s="10"/>
      <c r="F85" s="10"/>
      <c r="G85" s="10"/>
      <c r="H85" s="10"/>
      <c r="I85" s="68" t="str">
        <f t="shared" si="2"/>
        <v/>
      </c>
      <c r="J85" s="65"/>
      <c r="K85" s="65"/>
      <c r="L85" s="65"/>
      <c r="M85" s="62" t="str">
        <f t="shared" si="3"/>
        <v/>
      </c>
      <c r="P85" s="61" t="str">
        <f>IF(OR(G85=""),"",IF(G85&lt;=基準値!M$2=TRUE,"○","×"))</f>
        <v/>
      </c>
      <c r="Q85" s="61" t="str">
        <f>IF(OR(H85=""),"",IF(H85&lt;=基準値!N$2=TRUE,"○","×"))</f>
        <v/>
      </c>
    </row>
    <row r="86" spans="2:17" ht="16" customHeight="1" x14ac:dyDescent="0.55000000000000004">
      <c r="B86" s="8">
        <v>79</v>
      </c>
      <c r="C86" s="10"/>
      <c r="D86" s="10"/>
      <c r="E86" s="10"/>
      <c r="F86" s="10"/>
      <c r="G86" s="10"/>
      <c r="H86" s="10"/>
      <c r="I86" s="68" t="str">
        <f t="shared" si="2"/>
        <v/>
      </c>
      <c r="J86" s="65"/>
      <c r="K86" s="65"/>
      <c r="L86" s="65"/>
      <c r="M86" s="62" t="str">
        <f t="shared" si="3"/>
        <v/>
      </c>
      <c r="P86" s="61" t="str">
        <f>IF(OR(G86=""),"",IF(G86&lt;=基準値!M$2=TRUE,"○","×"))</f>
        <v/>
      </c>
      <c r="Q86" s="61" t="str">
        <f>IF(OR(H86=""),"",IF(H86&lt;=基準値!N$2=TRUE,"○","×"))</f>
        <v/>
      </c>
    </row>
    <row r="87" spans="2:17" ht="16" customHeight="1" x14ac:dyDescent="0.55000000000000004">
      <c r="B87" s="7">
        <v>80</v>
      </c>
      <c r="C87" s="11"/>
      <c r="D87" s="11"/>
      <c r="E87" s="11"/>
      <c r="F87" s="11"/>
      <c r="G87" s="11"/>
      <c r="H87" s="11"/>
      <c r="I87" s="68" t="str">
        <f t="shared" si="2"/>
        <v/>
      </c>
      <c r="J87" s="66"/>
      <c r="K87" s="66"/>
      <c r="L87" s="66"/>
      <c r="M87" s="62" t="str">
        <f t="shared" si="3"/>
        <v/>
      </c>
      <c r="P87" s="61" t="str">
        <f>IF(OR(G87=""),"",IF(G87&lt;=基準値!M$2=TRUE,"○","×"))</f>
        <v/>
      </c>
      <c r="Q87" s="61" t="str">
        <f>IF(OR(H87=""),"",IF(H87&lt;=基準値!N$2=TRUE,"○","×"))</f>
        <v/>
      </c>
    </row>
    <row r="88" spans="2:17" ht="16" customHeight="1" x14ac:dyDescent="0.55000000000000004">
      <c r="B88" s="6">
        <v>81</v>
      </c>
      <c r="C88" s="9"/>
      <c r="D88" s="9"/>
      <c r="E88" s="9"/>
      <c r="F88" s="9"/>
      <c r="G88" s="9"/>
      <c r="H88" s="9"/>
      <c r="I88" s="68" t="str">
        <f t="shared" si="2"/>
        <v/>
      </c>
      <c r="J88" s="64"/>
      <c r="K88" s="64"/>
      <c r="L88" s="64"/>
      <c r="M88" s="62" t="str">
        <f t="shared" si="3"/>
        <v/>
      </c>
      <c r="P88" s="61" t="str">
        <f>IF(OR(G88=""),"",IF(G88&lt;=基準値!M$2=TRUE,"○","×"))</f>
        <v/>
      </c>
      <c r="Q88" s="61" t="str">
        <f>IF(OR(H88=""),"",IF(H88&lt;=基準値!N$2=TRUE,"○","×"))</f>
        <v/>
      </c>
    </row>
    <row r="89" spans="2:17" ht="16" customHeight="1" x14ac:dyDescent="0.55000000000000004">
      <c r="B89" s="8">
        <v>82</v>
      </c>
      <c r="C89" s="10"/>
      <c r="D89" s="10"/>
      <c r="E89" s="10"/>
      <c r="F89" s="10"/>
      <c r="G89" s="10"/>
      <c r="H89" s="10"/>
      <c r="I89" s="68" t="str">
        <f t="shared" si="2"/>
        <v/>
      </c>
      <c r="J89" s="65"/>
      <c r="K89" s="65"/>
      <c r="L89" s="65"/>
      <c r="M89" s="62" t="str">
        <f t="shared" si="3"/>
        <v/>
      </c>
      <c r="P89" s="61" t="str">
        <f>IF(OR(G89=""),"",IF(G89&lt;=基準値!M$2=TRUE,"○","×"))</f>
        <v/>
      </c>
      <c r="Q89" s="61" t="str">
        <f>IF(OR(H89=""),"",IF(H89&lt;=基準値!N$2=TRUE,"○","×"))</f>
        <v/>
      </c>
    </row>
    <row r="90" spans="2:17" ht="16" customHeight="1" x14ac:dyDescent="0.55000000000000004">
      <c r="B90" s="8">
        <v>83</v>
      </c>
      <c r="C90" s="10"/>
      <c r="D90" s="10"/>
      <c r="E90" s="10"/>
      <c r="F90" s="10"/>
      <c r="G90" s="10"/>
      <c r="H90" s="10"/>
      <c r="I90" s="68" t="str">
        <f t="shared" si="2"/>
        <v/>
      </c>
      <c r="J90" s="65"/>
      <c r="K90" s="65"/>
      <c r="L90" s="65"/>
      <c r="M90" s="62" t="str">
        <f t="shared" si="3"/>
        <v/>
      </c>
      <c r="P90" s="61" t="str">
        <f>IF(OR(G90=""),"",IF(G90&lt;=基準値!M$2=TRUE,"○","×"))</f>
        <v/>
      </c>
      <c r="Q90" s="61" t="str">
        <f>IF(OR(H90=""),"",IF(H90&lt;=基準値!N$2=TRUE,"○","×"))</f>
        <v/>
      </c>
    </row>
    <row r="91" spans="2:17" ht="16" customHeight="1" x14ac:dyDescent="0.55000000000000004">
      <c r="B91" s="8">
        <v>84</v>
      </c>
      <c r="C91" s="10"/>
      <c r="D91" s="10"/>
      <c r="E91" s="10"/>
      <c r="F91" s="10"/>
      <c r="G91" s="10"/>
      <c r="H91" s="10"/>
      <c r="I91" s="68" t="str">
        <f t="shared" si="2"/>
        <v/>
      </c>
      <c r="J91" s="65"/>
      <c r="K91" s="65"/>
      <c r="L91" s="65"/>
      <c r="M91" s="62" t="str">
        <f t="shared" si="3"/>
        <v/>
      </c>
      <c r="P91" s="61" t="str">
        <f>IF(OR(G91=""),"",IF(G91&lt;=基準値!M$2=TRUE,"○","×"))</f>
        <v/>
      </c>
      <c r="Q91" s="61" t="str">
        <f>IF(OR(H91=""),"",IF(H91&lt;=基準値!N$2=TRUE,"○","×"))</f>
        <v/>
      </c>
    </row>
    <row r="92" spans="2:17" ht="16" customHeight="1" x14ac:dyDescent="0.55000000000000004">
      <c r="B92" s="7">
        <v>85</v>
      </c>
      <c r="C92" s="11"/>
      <c r="D92" s="11"/>
      <c r="E92" s="11"/>
      <c r="F92" s="11"/>
      <c r="G92" s="11"/>
      <c r="H92" s="11"/>
      <c r="I92" s="68" t="str">
        <f t="shared" si="2"/>
        <v/>
      </c>
      <c r="J92" s="66"/>
      <c r="K92" s="66"/>
      <c r="L92" s="66"/>
      <c r="M92" s="62" t="str">
        <f t="shared" si="3"/>
        <v/>
      </c>
      <c r="P92" s="61" t="str">
        <f>IF(OR(G92=""),"",IF(G92&lt;=基準値!M$2=TRUE,"○","×"))</f>
        <v/>
      </c>
      <c r="Q92" s="61" t="str">
        <f>IF(OR(H92=""),"",IF(H92&lt;=基準値!N$2=TRUE,"○","×"))</f>
        <v/>
      </c>
    </row>
    <row r="93" spans="2:17" ht="16" customHeight="1" x14ac:dyDescent="0.55000000000000004">
      <c r="B93" s="6">
        <v>86</v>
      </c>
      <c r="C93" s="9"/>
      <c r="D93" s="9"/>
      <c r="E93" s="9"/>
      <c r="F93" s="9"/>
      <c r="G93" s="9"/>
      <c r="H93" s="9"/>
      <c r="I93" s="68" t="str">
        <f t="shared" si="2"/>
        <v/>
      </c>
      <c r="J93" s="64"/>
      <c r="K93" s="64"/>
      <c r="L93" s="64"/>
      <c r="M93" s="62" t="str">
        <f t="shared" si="3"/>
        <v/>
      </c>
      <c r="P93" s="61" t="str">
        <f>IF(OR(G93=""),"",IF(G93&lt;=基準値!M$2=TRUE,"○","×"))</f>
        <v/>
      </c>
      <c r="Q93" s="61" t="str">
        <f>IF(OR(H93=""),"",IF(H93&lt;=基準値!N$2=TRUE,"○","×"))</f>
        <v/>
      </c>
    </row>
    <row r="94" spans="2:17" ht="16" customHeight="1" x14ac:dyDescent="0.55000000000000004">
      <c r="B94" s="8">
        <v>87</v>
      </c>
      <c r="C94" s="10"/>
      <c r="D94" s="10"/>
      <c r="E94" s="10"/>
      <c r="F94" s="10"/>
      <c r="G94" s="10"/>
      <c r="H94" s="10"/>
      <c r="I94" s="68" t="str">
        <f t="shared" si="2"/>
        <v/>
      </c>
      <c r="J94" s="65"/>
      <c r="K94" s="65"/>
      <c r="L94" s="65"/>
      <c r="M94" s="62" t="str">
        <f t="shared" si="3"/>
        <v/>
      </c>
      <c r="P94" s="61" t="str">
        <f>IF(OR(G94=""),"",IF(G94&lt;=基準値!M$2=TRUE,"○","×"))</f>
        <v/>
      </c>
      <c r="Q94" s="61" t="str">
        <f>IF(OR(H94=""),"",IF(H94&lt;=基準値!N$2=TRUE,"○","×"))</f>
        <v/>
      </c>
    </row>
    <row r="95" spans="2:17" ht="16" customHeight="1" x14ac:dyDescent="0.55000000000000004">
      <c r="B95" s="8">
        <v>88</v>
      </c>
      <c r="C95" s="10"/>
      <c r="D95" s="10"/>
      <c r="E95" s="10"/>
      <c r="F95" s="10"/>
      <c r="G95" s="10"/>
      <c r="H95" s="10"/>
      <c r="I95" s="68" t="str">
        <f t="shared" si="2"/>
        <v/>
      </c>
      <c r="J95" s="65"/>
      <c r="K95" s="65"/>
      <c r="L95" s="65"/>
      <c r="M95" s="62" t="str">
        <f t="shared" si="3"/>
        <v/>
      </c>
      <c r="P95" s="61" t="str">
        <f>IF(OR(G95=""),"",IF(G95&lt;=基準値!M$2=TRUE,"○","×"))</f>
        <v/>
      </c>
      <c r="Q95" s="61" t="str">
        <f>IF(OR(H95=""),"",IF(H95&lt;=基準値!N$2=TRUE,"○","×"))</f>
        <v/>
      </c>
    </row>
    <row r="96" spans="2:17" ht="16" customHeight="1" x14ac:dyDescent="0.55000000000000004">
      <c r="B96" s="8">
        <v>89</v>
      </c>
      <c r="C96" s="10"/>
      <c r="D96" s="10"/>
      <c r="E96" s="10"/>
      <c r="F96" s="10"/>
      <c r="G96" s="10"/>
      <c r="H96" s="10"/>
      <c r="I96" s="68" t="str">
        <f t="shared" si="2"/>
        <v/>
      </c>
      <c r="J96" s="65"/>
      <c r="K96" s="65"/>
      <c r="L96" s="65"/>
      <c r="M96" s="62" t="str">
        <f t="shared" si="3"/>
        <v/>
      </c>
      <c r="P96" s="61" t="str">
        <f>IF(OR(G96=""),"",IF(G96&lt;=基準値!M$2=TRUE,"○","×"))</f>
        <v/>
      </c>
      <c r="Q96" s="61" t="str">
        <f>IF(OR(H96=""),"",IF(H96&lt;=基準値!N$2=TRUE,"○","×"))</f>
        <v/>
      </c>
    </row>
    <row r="97" spans="2:17" ht="16" customHeight="1" x14ac:dyDescent="0.55000000000000004">
      <c r="B97" s="7">
        <v>90</v>
      </c>
      <c r="C97" s="11"/>
      <c r="D97" s="11"/>
      <c r="E97" s="11"/>
      <c r="F97" s="11"/>
      <c r="G97" s="11"/>
      <c r="H97" s="11"/>
      <c r="I97" s="68" t="str">
        <f t="shared" si="2"/>
        <v/>
      </c>
      <c r="J97" s="66"/>
      <c r="K97" s="66"/>
      <c r="L97" s="66"/>
      <c r="M97" s="62" t="str">
        <f t="shared" si="3"/>
        <v/>
      </c>
      <c r="P97" s="61" t="str">
        <f>IF(OR(G97=""),"",IF(G97&lt;=基準値!M$2=TRUE,"○","×"))</f>
        <v/>
      </c>
      <c r="Q97" s="61" t="str">
        <f>IF(OR(H97=""),"",IF(H97&lt;=基準値!N$2=TRUE,"○","×"))</f>
        <v/>
      </c>
    </row>
    <row r="98" spans="2:17" ht="16" customHeight="1" x14ac:dyDescent="0.55000000000000004">
      <c r="B98" s="6">
        <v>91</v>
      </c>
      <c r="C98" s="9"/>
      <c r="D98" s="9"/>
      <c r="E98" s="9"/>
      <c r="F98" s="9"/>
      <c r="G98" s="9"/>
      <c r="H98" s="9"/>
      <c r="I98" s="68" t="str">
        <f t="shared" si="2"/>
        <v/>
      </c>
      <c r="J98" s="64"/>
      <c r="K98" s="64"/>
      <c r="L98" s="64"/>
      <c r="M98" s="62" t="str">
        <f t="shared" si="3"/>
        <v/>
      </c>
      <c r="P98" s="61" t="str">
        <f>IF(OR(G98=""),"",IF(G98&lt;=基準値!M$2=TRUE,"○","×"))</f>
        <v/>
      </c>
      <c r="Q98" s="61" t="str">
        <f>IF(OR(H98=""),"",IF(H98&lt;=基準値!N$2=TRUE,"○","×"))</f>
        <v/>
      </c>
    </row>
    <row r="99" spans="2:17" ht="16" customHeight="1" x14ac:dyDescent="0.55000000000000004">
      <c r="B99" s="8">
        <v>92</v>
      </c>
      <c r="C99" s="10"/>
      <c r="D99" s="10"/>
      <c r="E99" s="10"/>
      <c r="F99" s="10"/>
      <c r="G99" s="10"/>
      <c r="H99" s="10"/>
      <c r="I99" s="68" t="str">
        <f t="shared" si="2"/>
        <v/>
      </c>
      <c r="J99" s="65"/>
      <c r="K99" s="65"/>
      <c r="L99" s="65"/>
      <c r="M99" s="62" t="str">
        <f t="shared" si="3"/>
        <v/>
      </c>
      <c r="P99" s="61" t="str">
        <f>IF(OR(G99=""),"",IF(G99&lt;=基準値!M$2=TRUE,"○","×"))</f>
        <v/>
      </c>
      <c r="Q99" s="61" t="str">
        <f>IF(OR(H99=""),"",IF(H99&lt;=基準値!N$2=TRUE,"○","×"))</f>
        <v/>
      </c>
    </row>
    <row r="100" spans="2:17" ht="16" customHeight="1" x14ac:dyDescent="0.55000000000000004">
      <c r="B100" s="8">
        <v>93</v>
      </c>
      <c r="C100" s="10"/>
      <c r="D100" s="10"/>
      <c r="E100" s="10"/>
      <c r="F100" s="10"/>
      <c r="G100" s="10"/>
      <c r="H100" s="10"/>
      <c r="I100" s="68" t="str">
        <f t="shared" si="2"/>
        <v/>
      </c>
      <c r="J100" s="65"/>
      <c r="K100" s="65"/>
      <c r="L100" s="65"/>
      <c r="M100" s="62" t="str">
        <f t="shared" si="3"/>
        <v/>
      </c>
      <c r="P100" s="61" t="str">
        <f>IF(OR(G100=""),"",IF(G100&lt;=基準値!M$2=TRUE,"○","×"))</f>
        <v/>
      </c>
      <c r="Q100" s="61" t="str">
        <f>IF(OR(H100=""),"",IF(H100&lt;=基準値!N$2=TRUE,"○","×"))</f>
        <v/>
      </c>
    </row>
    <row r="101" spans="2:17" ht="16" customHeight="1" x14ac:dyDescent="0.55000000000000004">
      <c r="B101" s="8">
        <v>94</v>
      </c>
      <c r="C101" s="10"/>
      <c r="D101" s="10"/>
      <c r="E101" s="10"/>
      <c r="F101" s="10"/>
      <c r="G101" s="10"/>
      <c r="H101" s="10"/>
      <c r="I101" s="68" t="str">
        <f t="shared" si="2"/>
        <v/>
      </c>
      <c r="J101" s="65"/>
      <c r="K101" s="65"/>
      <c r="L101" s="65"/>
      <c r="M101" s="62" t="str">
        <f t="shared" si="3"/>
        <v/>
      </c>
      <c r="P101" s="61" t="str">
        <f>IF(OR(G101=""),"",IF(G101&lt;=基準値!M$2=TRUE,"○","×"))</f>
        <v/>
      </c>
      <c r="Q101" s="61" t="str">
        <f>IF(OR(H101=""),"",IF(H101&lt;=基準値!N$2=TRUE,"○","×"))</f>
        <v/>
      </c>
    </row>
    <row r="102" spans="2:17" ht="16" customHeight="1" x14ac:dyDescent="0.55000000000000004">
      <c r="B102" s="7">
        <v>95</v>
      </c>
      <c r="C102" s="11"/>
      <c r="D102" s="11"/>
      <c r="E102" s="11"/>
      <c r="F102" s="11"/>
      <c r="G102" s="11"/>
      <c r="H102" s="11"/>
      <c r="I102" s="68" t="str">
        <f t="shared" si="2"/>
        <v/>
      </c>
      <c r="J102" s="66"/>
      <c r="K102" s="66"/>
      <c r="L102" s="66"/>
      <c r="M102" s="62" t="str">
        <f t="shared" si="3"/>
        <v/>
      </c>
      <c r="P102" s="61" t="str">
        <f>IF(OR(G102=""),"",IF(G102&lt;=基準値!M$2=TRUE,"○","×"))</f>
        <v/>
      </c>
      <c r="Q102" s="61" t="str">
        <f>IF(OR(H102=""),"",IF(H102&lt;=基準値!N$2=TRUE,"○","×"))</f>
        <v/>
      </c>
    </row>
    <row r="103" spans="2:17" ht="16" customHeight="1" x14ac:dyDescent="0.55000000000000004">
      <c r="B103" s="6">
        <v>96</v>
      </c>
      <c r="C103" s="9"/>
      <c r="D103" s="9"/>
      <c r="E103" s="9"/>
      <c r="F103" s="9"/>
      <c r="G103" s="9"/>
      <c r="H103" s="9"/>
      <c r="I103" s="68" t="str">
        <f t="shared" si="2"/>
        <v/>
      </c>
      <c r="J103" s="64"/>
      <c r="K103" s="64"/>
      <c r="L103" s="64"/>
      <c r="M103" s="62" t="str">
        <f t="shared" si="3"/>
        <v/>
      </c>
      <c r="P103" s="61" t="str">
        <f>IF(OR(G103=""),"",IF(G103&lt;=基準値!M$2=TRUE,"○","×"))</f>
        <v/>
      </c>
      <c r="Q103" s="61" t="str">
        <f>IF(OR(H103=""),"",IF(H103&lt;=基準値!N$2=TRUE,"○","×"))</f>
        <v/>
      </c>
    </row>
    <row r="104" spans="2:17" ht="16" customHeight="1" x14ac:dyDescent="0.55000000000000004">
      <c r="B104" s="8">
        <v>97</v>
      </c>
      <c r="C104" s="10"/>
      <c r="D104" s="10"/>
      <c r="E104" s="10"/>
      <c r="F104" s="10"/>
      <c r="G104" s="10"/>
      <c r="H104" s="10"/>
      <c r="I104" s="68" t="str">
        <f t="shared" si="2"/>
        <v/>
      </c>
      <c r="J104" s="65"/>
      <c r="K104" s="65"/>
      <c r="L104" s="65"/>
      <c r="M104" s="62" t="str">
        <f t="shared" si="3"/>
        <v/>
      </c>
      <c r="P104" s="61" t="str">
        <f>IF(OR(G104=""),"",IF(G104&lt;=基準値!M$2=TRUE,"○","×"))</f>
        <v/>
      </c>
      <c r="Q104" s="61" t="str">
        <f>IF(OR(H104=""),"",IF(H104&lt;=基準値!N$2=TRUE,"○","×"))</f>
        <v/>
      </c>
    </row>
    <row r="105" spans="2:17" ht="16" customHeight="1" x14ac:dyDescent="0.55000000000000004">
      <c r="B105" s="8">
        <v>98</v>
      </c>
      <c r="C105" s="10"/>
      <c r="D105" s="10"/>
      <c r="E105" s="10"/>
      <c r="F105" s="10"/>
      <c r="G105" s="10"/>
      <c r="H105" s="10"/>
      <c r="I105" s="68" t="str">
        <f t="shared" si="2"/>
        <v/>
      </c>
      <c r="J105" s="65"/>
      <c r="K105" s="65"/>
      <c r="L105" s="65"/>
      <c r="M105" s="62" t="str">
        <f t="shared" si="3"/>
        <v/>
      </c>
      <c r="P105" s="61" t="str">
        <f>IF(OR(G105=""),"",IF(G105&lt;=基準値!M$2=TRUE,"○","×"))</f>
        <v/>
      </c>
      <c r="Q105" s="61" t="str">
        <f>IF(OR(H105=""),"",IF(H105&lt;=基準値!N$2=TRUE,"○","×"))</f>
        <v/>
      </c>
    </row>
    <row r="106" spans="2:17" ht="16" customHeight="1" x14ac:dyDescent="0.55000000000000004">
      <c r="B106" s="8">
        <v>99</v>
      </c>
      <c r="C106" s="10"/>
      <c r="D106" s="10"/>
      <c r="E106" s="10"/>
      <c r="F106" s="10"/>
      <c r="G106" s="10"/>
      <c r="H106" s="10"/>
      <c r="I106" s="68" t="str">
        <f t="shared" si="2"/>
        <v/>
      </c>
      <c r="J106" s="65"/>
      <c r="K106" s="65"/>
      <c r="L106" s="65"/>
      <c r="M106" s="62" t="str">
        <f t="shared" si="3"/>
        <v/>
      </c>
      <c r="P106" s="61" t="str">
        <f>IF(OR(G106=""),"",IF(G106&lt;=基準値!M$2=TRUE,"○","×"))</f>
        <v/>
      </c>
      <c r="Q106" s="61" t="str">
        <f>IF(OR(H106=""),"",IF(H106&lt;=基準値!N$2=TRUE,"○","×"))</f>
        <v/>
      </c>
    </row>
    <row r="107" spans="2:17" ht="16" customHeight="1" x14ac:dyDescent="0.55000000000000004">
      <c r="B107" s="7">
        <v>100</v>
      </c>
      <c r="C107" s="11"/>
      <c r="D107" s="11"/>
      <c r="E107" s="11"/>
      <c r="F107" s="11"/>
      <c r="G107" s="11"/>
      <c r="H107" s="11"/>
      <c r="I107" s="68" t="str">
        <f t="shared" si="2"/>
        <v/>
      </c>
      <c r="J107" s="66"/>
      <c r="K107" s="66"/>
      <c r="L107" s="66"/>
      <c r="M107" s="62" t="str">
        <f t="shared" si="3"/>
        <v/>
      </c>
      <c r="P107" s="61" t="str">
        <f>IF(OR(G107=""),"",IF(G107&lt;=基準値!M$2=TRUE,"○","×"))</f>
        <v/>
      </c>
      <c r="Q107" s="61" t="str">
        <f>IF(OR(H107=""),"",IF(H107&lt;=基準値!N$2=TRUE,"○","×"))</f>
        <v/>
      </c>
    </row>
    <row r="108" spans="2:17" ht="16" customHeight="1" x14ac:dyDescent="0.55000000000000004">
      <c r="B108" s="6">
        <v>101</v>
      </c>
      <c r="C108" s="9"/>
      <c r="D108" s="9"/>
      <c r="E108" s="9"/>
      <c r="F108" s="9"/>
      <c r="G108" s="9"/>
      <c r="H108" s="9"/>
      <c r="I108" s="68" t="str">
        <f t="shared" si="2"/>
        <v/>
      </c>
      <c r="J108" s="64"/>
      <c r="K108" s="64"/>
      <c r="L108" s="64"/>
      <c r="M108" s="62" t="str">
        <f t="shared" si="3"/>
        <v/>
      </c>
      <c r="P108" s="61" t="str">
        <f>IF(OR(G108=""),"",IF(G108&lt;=基準値!M$2=TRUE,"○","×"))</f>
        <v/>
      </c>
      <c r="Q108" s="61" t="str">
        <f>IF(OR(H108=""),"",IF(H108&lt;=基準値!N$2=TRUE,"○","×"))</f>
        <v/>
      </c>
    </row>
    <row r="109" spans="2:17" ht="16" customHeight="1" x14ac:dyDescent="0.55000000000000004">
      <c r="B109" s="8">
        <v>102</v>
      </c>
      <c r="C109" s="10"/>
      <c r="D109" s="10"/>
      <c r="E109" s="10"/>
      <c r="F109" s="10"/>
      <c r="G109" s="10"/>
      <c r="H109" s="10"/>
      <c r="I109" s="68" t="str">
        <f t="shared" si="2"/>
        <v/>
      </c>
      <c r="J109" s="65"/>
      <c r="K109" s="65"/>
      <c r="L109" s="65"/>
      <c r="M109" s="62" t="str">
        <f t="shared" si="3"/>
        <v/>
      </c>
      <c r="P109" s="61" t="str">
        <f>IF(OR(G109=""),"",IF(G109&lt;=基準値!M$2=TRUE,"○","×"))</f>
        <v/>
      </c>
      <c r="Q109" s="61" t="str">
        <f>IF(OR(H109=""),"",IF(H109&lt;=基準値!N$2=TRUE,"○","×"))</f>
        <v/>
      </c>
    </row>
    <row r="110" spans="2:17" ht="16" customHeight="1" x14ac:dyDescent="0.55000000000000004">
      <c r="B110" s="8">
        <v>103</v>
      </c>
      <c r="C110" s="10"/>
      <c r="D110" s="10"/>
      <c r="E110" s="10"/>
      <c r="F110" s="10"/>
      <c r="G110" s="10"/>
      <c r="H110" s="10"/>
      <c r="I110" s="68" t="str">
        <f t="shared" si="2"/>
        <v/>
      </c>
      <c r="J110" s="65"/>
      <c r="K110" s="65"/>
      <c r="L110" s="65"/>
      <c r="M110" s="62" t="str">
        <f t="shared" si="3"/>
        <v/>
      </c>
      <c r="P110" s="61" t="str">
        <f>IF(OR(G110=""),"",IF(G110&lt;=基準値!M$2=TRUE,"○","×"))</f>
        <v/>
      </c>
      <c r="Q110" s="61" t="str">
        <f>IF(OR(H110=""),"",IF(H110&lt;=基準値!N$2=TRUE,"○","×"))</f>
        <v/>
      </c>
    </row>
    <row r="111" spans="2:17" ht="16" customHeight="1" x14ac:dyDescent="0.55000000000000004">
      <c r="B111" s="8">
        <v>104</v>
      </c>
      <c r="C111" s="10"/>
      <c r="D111" s="10"/>
      <c r="E111" s="10"/>
      <c r="F111" s="10"/>
      <c r="G111" s="10"/>
      <c r="H111" s="10"/>
      <c r="I111" s="68" t="str">
        <f t="shared" si="2"/>
        <v/>
      </c>
      <c r="J111" s="65"/>
      <c r="K111" s="65"/>
      <c r="L111" s="65"/>
      <c r="M111" s="62" t="str">
        <f t="shared" si="3"/>
        <v/>
      </c>
      <c r="P111" s="61" t="str">
        <f>IF(OR(G111=""),"",IF(G111&lt;=基準値!M$2=TRUE,"○","×"))</f>
        <v/>
      </c>
      <c r="Q111" s="61" t="str">
        <f>IF(OR(H111=""),"",IF(H111&lt;=基準値!N$2=TRUE,"○","×"))</f>
        <v/>
      </c>
    </row>
    <row r="112" spans="2:17" ht="16" customHeight="1" x14ac:dyDescent="0.55000000000000004">
      <c r="B112" s="7">
        <v>105</v>
      </c>
      <c r="C112" s="11"/>
      <c r="D112" s="11"/>
      <c r="E112" s="11"/>
      <c r="F112" s="11"/>
      <c r="G112" s="11"/>
      <c r="H112" s="11"/>
      <c r="I112" s="68" t="str">
        <f t="shared" si="2"/>
        <v/>
      </c>
      <c r="J112" s="66"/>
      <c r="K112" s="66"/>
      <c r="L112" s="66"/>
      <c r="M112" s="62" t="str">
        <f t="shared" si="3"/>
        <v/>
      </c>
      <c r="P112" s="61" t="str">
        <f>IF(OR(G112=""),"",IF(G112&lt;=基準値!M$2=TRUE,"○","×"))</f>
        <v/>
      </c>
      <c r="Q112" s="61" t="str">
        <f>IF(OR(H112=""),"",IF(H112&lt;=基準値!N$2=TRUE,"○","×"))</f>
        <v/>
      </c>
    </row>
    <row r="113" spans="2:17" ht="16" customHeight="1" x14ac:dyDescent="0.55000000000000004">
      <c r="B113" s="6">
        <v>106</v>
      </c>
      <c r="C113" s="9"/>
      <c r="D113" s="9"/>
      <c r="E113" s="9"/>
      <c r="F113" s="9"/>
      <c r="G113" s="9"/>
      <c r="H113" s="9"/>
      <c r="I113" s="68" t="str">
        <f t="shared" si="2"/>
        <v/>
      </c>
      <c r="J113" s="64"/>
      <c r="K113" s="64"/>
      <c r="L113" s="64"/>
      <c r="M113" s="62" t="str">
        <f t="shared" si="3"/>
        <v/>
      </c>
      <c r="P113" s="61" t="str">
        <f>IF(OR(G113=""),"",IF(G113&lt;=基準値!M$2=TRUE,"○","×"))</f>
        <v/>
      </c>
      <c r="Q113" s="61" t="str">
        <f>IF(OR(H113=""),"",IF(H113&lt;=基準値!N$2=TRUE,"○","×"))</f>
        <v/>
      </c>
    </row>
    <row r="114" spans="2:17" ht="16" customHeight="1" x14ac:dyDescent="0.55000000000000004">
      <c r="B114" s="8">
        <v>107</v>
      </c>
      <c r="C114" s="10"/>
      <c r="D114" s="10"/>
      <c r="E114" s="10"/>
      <c r="F114" s="10"/>
      <c r="G114" s="10"/>
      <c r="H114" s="10"/>
      <c r="I114" s="68" t="str">
        <f t="shared" si="2"/>
        <v/>
      </c>
      <c r="J114" s="65"/>
      <c r="K114" s="65"/>
      <c r="L114" s="65"/>
      <c r="M114" s="62" t="str">
        <f t="shared" si="3"/>
        <v/>
      </c>
      <c r="P114" s="61" t="str">
        <f>IF(OR(G114=""),"",IF(G114&lt;=基準値!M$2=TRUE,"○","×"))</f>
        <v/>
      </c>
      <c r="Q114" s="61" t="str">
        <f>IF(OR(H114=""),"",IF(H114&lt;=基準値!N$2=TRUE,"○","×"))</f>
        <v/>
      </c>
    </row>
    <row r="115" spans="2:17" ht="16" customHeight="1" x14ac:dyDescent="0.55000000000000004">
      <c r="B115" s="8">
        <v>108</v>
      </c>
      <c r="C115" s="10"/>
      <c r="D115" s="10"/>
      <c r="E115" s="10"/>
      <c r="F115" s="10"/>
      <c r="G115" s="10"/>
      <c r="H115" s="10"/>
      <c r="I115" s="68" t="str">
        <f t="shared" si="2"/>
        <v/>
      </c>
      <c r="J115" s="65"/>
      <c r="K115" s="65"/>
      <c r="L115" s="65"/>
      <c r="M115" s="62" t="str">
        <f t="shared" si="3"/>
        <v/>
      </c>
      <c r="P115" s="61" t="str">
        <f>IF(OR(G115=""),"",IF(G115&lt;=基準値!M$2=TRUE,"○","×"))</f>
        <v/>
      </c>
      <c r="Q115" s="61" t="str">
        <f>IF(OR(H115=""),"",IF(H115&lt;=基準値!N$2=TRUE,"○","×"))</f>
        <v/>
      </c>
    </row>
    <row r="116" spans="2:17" ht="16" customHeight="1" x14ac:dyDescent="0.55000000000000004">
      <c r="B116" s="8">
        <v>109</v>
      </c>
      <c r="C116" s="10"/>
      <c r="D116" s="10"/>
      <c r="E116" s="10"/>
      <c r="F116" s="10"/>
      <c r="G116" s="10"/>
      <c r="H116" s="10"/>
      <c r="I116" s="68" t="str">
        <f t="shared" si="2"/>
        <v/>
      </c>
      <c r="J116" s="65"/>
      <c r="K116" s="65"/>
      <c r="L116" s="65"/>
      <c r="M116" s="62" t="str">
        <f t="shared" si="3"/>
        <v/>
      </c>
      <c r="P116" s="61" t="str">
        <f>IF(OR(G116=""),"",IF(G116&lt;=基準値!M$2=TRUE,"○","×"))</f>
        <v/>
      </c>
      <c r="Q116" s="61" t="str">
        <f>IF(OR(H116=""),"",IF(H116&lt;=基準値!N$2=TRUE,"○","×"))</f>
        <v/>
      </c>
    </row>
    <row r="117" spans="2:17" ht="16" customHeight="1" x14ac:dyDescent="0.55000000000000004">
      <c r="B117" s="7">
        <v>110</v>
      </c>
      <c r="C117" s="11"/>
      <c r="D117" s="11"/>
      <c r="E117" s="11"/>
      <c r="F117" s="11"/>
      <c r="G117" s="11"/>
      <c r="H117" s="11"/>
      <c r="I117" s="68" t="str">
        <f t="shared" si="2"/>
        <v/>
      </c>
      <c r="J117" s="66"/>
      <c r="K117" s="66"/>
      <c r="L117" s="66"/>
      <c r="M117" s="62" t="str">
        <f t="shared" si="3"/>
        <v/>
      </c>
      <c r="P117" s="61" t="str">
        <f>IF(OR(G117=""),"",IF(G117&lt;=基準値!M$2=TRUE,"○","×"))</f>
        <v/>
      </c>
      <c r="Q117" s="61" t="str">
        <f>IF(OR(H117=""),"",IF(H117&lt;=基準値!N$2=TRUE,"○","×"))</f>
        <v/>
      </c>
    </row>
    <row r="118" spans="2:17" ht="16" customHeight="1" x14ac:dyDescent="0.55000000000000004">
      <c r="B118" s="6">
        <v>111</v>
      </c>
      <c r="C118" s="9"/>
      <c r="D118" s="9"/>
      <c r="E118" s="9"/>
      <c r="F118" s="9"/>
      <c r="G118" s="9"/>
      <c r="H118" s="9"/>
      <c r="I118" s="68" t="str">
        <f t="shared" si="2"/>
        <v/>
      </c>
      <c r="J118" s="64"/>
      <c r="K118" s="64"/>
      <c r="L118" s="64"/>
      <c r="M118" s="62" t="str">
        <f t="shared" si="3"/>
        <v/>
      </c>
      <c r="P118" s="61" t="str">
        <f>IF(OR(G118=""),"",IF(G118&lt;=基準値!M$2=TRUE,"○","×"))</f>
        <v/>
      </c>
      <c r="Q118" s="61" t="str">
        <f>IF(OR(H118=""),"",IF(H118&lt;=基準値!N$2=TRUE,"○","×"))</f>
        <v/>
      </c>
    </row>
    <row r="119" spans="2:17" ht="16" customHeight="1" x14ac:dyDescent="0.55000000000000004">
      <c r="B119" s="8">
        <v>112</v>
      </c>
      <c r="C119" s="10"/>
      <c r="D119" s="10"/>
      <c r="E119" s="10"/>
      <c r="F119" s="10"/>
      <c r="G119" s="10"/>
      <c r="H119" s="10"/>
      <c r="I119" s="68" t="str">
        <f t="shared" si="2"/>
        <v/>
      </c>
      <c r="J119" s="65"/>
      <c r="K119" s="65"/>
      <c r="L119" s="65"/>
      <c r="M119" s="62" t="str">
        <f t="shared" si="3"/>
        <v/>
      </c>
      <c r="P119" s="61" t="str">
        <f>IF(OR(G119=""),"",IF(G119&lt;=基準値!M$2=TRUE,"○","×"))</f>
        <v/>
      </c>
      <c r="Q119" s="61" t="str">
        <f>IF(OR(H119=""),"",IF(H119&lt;=基準値!N$2=TRUE,"○","×"))</f>
        <v/>
      </c>
    </row>
    <row r="120" spans="2:17" ht="16" customHeight="1" x14ac:dyDescent="0.55000000000000004">
      <c r="B120" s="8">
        <v>113</v>
      </c>
      <c r="C120" s="10"/>
      <c r="D120" s="10"/>
      <c r="E120" s="10"/>
      <c r="F120" s="10"/>
      <c r="G120" s="10"/>
      <c r="H120" s="10"/>
      <c r="I120" s="68" t="str">
        <f t="shared" si="2"/>
        <v/>
      </c>
      <c r="J120" s="65"/>
      <c r="K120" s="65"/>
      <c r="L120" s="65"/>
      <c r="M120" s="62" t="str">
        <f t="shared" si="3"/>
        <v/>
      </c>
      <c r="P120" s="61" t="str">
        <f>IF(OR(G120=""),"",IF(G120&lt;=基準値!M$2=TRUE,"○","×"))</f>
        <v/>
      </c>
      <c r="Q120" s="61" t="str">
        <f>IF(OR(H120=""),"",IF(H120&lt;=基準値!N$2=TRUE,"○","×"))</f>
        <v/>
      </c>
    </row>
    <row r="121" spans="2:17" ht="16" customHeight="1" x14ac:dyDescent="0.55000000000000004">
      <c r="B121" s="8">
        <v>114</v>
      </c>
      <c r="C121" s="10"/>
      <c r="D121" s="10"/>
      <c r="E121" s="10"/>
      <c r="F121" s="10"/>
      <c r="G121" s="10"/>
      <c r="H121" s="10"/>
      <c r="I121" s="68" t="str">
        <f t="shared" si="2"/>
        <v/>
      </c>
      <c r="J121" s="65"/>
      <c r="K121" s="65"/>
      <c r="L121" s="65"/>
      <c r="M121" s="62" t="str">
        <f t="shared" si="3"/>
        <v/>
      </c>
      <c r="P121" s="61" t="str">
        <f>IF(OR(G121=""),"",IF(G121&lt;=基準値!M$2=TRUE,"○","×"))</f>
        <v/>
      </c>
      <c r="Q121" s="61" t="str">
        <f>IF(OR(H121=""),"",IF(H121&lt;=基準値!N$2=TRUE,"○","×"))</f>
        <v/>
      </c>
    </row>
    <row r="122" spans="2:17" ht="16" customHeight="1" x14ac:dyDescent="0.55000000000000004">
      <c r="B122" s="7">
        <v>115</v>
      </c>
      <c r="C122" s="11"/>
      <c r="D122" s="11"/>
      <c r="E122" s="11"/>
      <c r="F122" s="11"/>
      <c r="G122" s="11"/>
      <c r="H122" s="11"/>
      <c r="I122" s="68" t="str">
        <f t="shared" si="2"/>
        <v/>
      </c>
      <c r="J122" s="66"/>
      <c r="K122" s="66"/>
      <c r="L122" s="66"/>
      <c r="M122" s="62" t="str">
        <f t="shared" si="3"/>
        <v/>
      </c>
      <c r="P122" s="61" t="str">
        <f>IF(OR(G122=""),"",IF(G122&lt;=基準値!M$2=TRUE,"○","×"))</f>
        <v/>
      </c>
      <c r="Q122" s="61" t="str">
        <f>IF(OR(H122=""),"",IF(H122&lt;=基準値!N$2=TRUE,"○","×"))</f>
        <v/>
      </c>
    </row>
    <row r="123" spans="2:17" ht="16" customHeight="1" x14ac:dyDescent="0.55000000000000004">
      <c r="B123" s="6">
        <v>116</v>
      </c>
      <c r="C123" s="9"/>
      <c r="D123" s="9"/>
      <c r="E123" s="9"/>
      <c r="F123" s="9"/>
      <c r="G123" s="9"/>
      <c r="H123" s="9"/>
      <c r="I123" s="68" t="str">
        <f t="shared" si="2"/>
        <v/>
      </c>
      <c r="J123" s="64"/>
      <c r="K123" s="64"/>
      <c r="L123" s="64"/>
      <c r="M123" s="62" t="str">
        <f t="shared" si="3"/>
        <v/>
      </c>
      <c r="P123" s="61" t="str">
        <f>IF(OR(G123=""),"",IF(G123&lt;=基準値!M$2=TRUE,"○","×"))</f>
        <v/>
      </c>
      <c r="Q123" s="61" t="str">
        <f>IF(OR(H123=""),"",IF(H123&lt;=基準値!N$2=TRUE,"○","×"))</f>
        <v/>
      </c>
    </row>
    <row r="124" spans="2:17" ht="16" customHeight="1" x14ac:dyDescent="0.55000000000000004">
      <c r="B124" s="8">
        <v>117</v>
      </c>
      <c r="C124" s="10"/>
      <c r="D124" s="10"/>
      <c r="E124" s="10"/>
      <c r="F124" s="10"/>
      <c r="G124" s="10"/>
      <c r="H124" s="10"/>
      <c r="I124" s="68" t="str">
        <f t="shared" si="2"/>
        <v/>
      </c>
      <c r="J124" s="65"/>
      <c r="K124" s="65"/>
      <c r="L124" s="65"/>
      <c r="M124" s="62" t="str">
        <f t="shared" si="3"/>
        <v/>
      </c>
      <c r="P124" s="61" t="str">
        <f>IF(OR(G124=""),"",IF(G124&lt;=基準値!M$2=TRUE,"○","×"))</f>
        <v/>
      </c>
      <c r="Q124" s="61" t="str">
        <f>IF(OR(H124=""),"",IF(H124&lt;=基準値!N$2=TRUE,"○","×"))</f>
        <v/>
      </c>
    </row>
    <row r="125" spans="2:17" ht="16" customHeight="1" x14ac:dyDescent="0.55000000000000004">
      <c r="B125" s="8">
        <v>118</v>
      </c>
      <c r="C125" s="10"/>
      <c r="D125" s="10"/>
      <c r="E125" s="10"/>
      <c r="F125" s="10"/>
      <c r="G125" s="10"/>
      <c r="H125" s="10"/>
      <c r="I125" s="68" t="str">
        <f t="shared" si="2"/>
        <v/>
      </c>
      <c r="J125" s="65"/>
      <c r="K125" s="65"/>
      <c r="L125" s="65"/>
      <c r="M125" s="62" t="str">
        <f t="shared" si="3"/>
        <v/>
      </c>
      <c r="P125" s="61" t="str">
        <f>IF(OR(G125=""),"",IF(G125&lt;=基準値!M$2=TRUE,"○","×"))</f>
        <v/>
      </c>
      <c r="Q125" s="61" t="str">
        <f>IF(OR(H125=""),"",IF(H125&lt;=基準値!N$2=TRUE,"○","×"))</f>
        <v/>
      </c>
    </row>
    <row r="126" spans="2:17" ht="16" customHeight="1" x14ac:dyDescent="0.55000000000000004">
      <c r="B126" s="8">
        <v>119</v>
      </c>
      <c r="C126" s="10"/>
      <c r="D126" s="10"/>
      <c r="E126" s="10"/>
      <c r="F126" s="10"/>
      <c r="G126" s="10"/>
      <c r="H126" s="10"/>
      <c r="I126" s="68" t="str">
        <f t="shared" si="2"/>
        <v/>
      </c>
      <c r="J126" s="65"/>
      <c r="K126" s="65"/>
      <c r="L126" s="65"/>
      <c r="M126" s="62" t="str">
        <f t="shared" si="3"/>
        <v/>
      </c>
      <c r="P126" s="61" t="str">
        <f>IF(OR(G126=""),"",IF(G126&lt;=基準値!M$2=TRUE,"○","×"))</f>
        <v/>
      </c>
      <c r="Q126" s="61" t="str">
        <f>IF(OR(H126=""),"",IF(H126&lt;=基準値!N$2=TRUE,"○","×"))</f>
        <v/>
      </c>
    </row>
    <row r="127" spans="2:17" ht="16" customHeight="1" x14ac:dyDescent="0.55000000000000004">
      <c r="B127" s="7">
        <v>120</v>
      </c>
      <c r="C127" s="11"/>
      <c r="D127" s="11"/>
      <c r="E127" s="11"/>
      <c r="F127" s="11"/>
      <c r="G127" s="11"/>
      <c r="H127" s="11"/>
      <c r="I127" s="68" t="str">
        <f t="shared" si="2"/>
        <v/>
      </c>
      <c r="J127" s="66"/>
      <c r="K127" s="66"/>
      <c r="L127" s="66"/>
      <c r="M127" s="62" t="str">
        <f t="shared" si="3"/>
        <v/>
      </c>
      <c r="P127" s="61" t="str">
        <f>IF(OR(G127=""),"",IF(G127&lt;=基準値!M$2=TRUE,"○","×"))</f>
        <v/>
      </c>
      <c r="Q127" s="61" t="str">
        <f>IF(OR(H127=""),"",IF(H127&lt;=基準値!N$2=TRUE,"○","×"))</f>
        <v/>
      </c>
    </row>
    <row r="128" spans="2:17" ht="16" customHeight="1" x14ac:dyDescent="0.55000000000000004">
      <c r="B128" s="6">
        <v>121</v>
      </c>
      <c r="C128" s="9"/>
      <c r="D128" s="9"/>
      <c r="E128" s="9"/>
      <c r="F128" s="9"/>
      <c r="G128" s="9"/>
      <c r="H128" s="9"/>
      <c r="I128" s="68" t="str">
        <f t="shared" si="2"/>
        <v/>
      </c>
      <c r="J128" s="64"/>
      <c r="K128" s="64"/>
      <c r="L128" s="64"/>
      <c r="M128" s="62" t="str">
        <f t="shared" si="3"/>
        <v/>
      </c>
      <c r="P128" s="61" t="str">
        <f>IF(OR(G128=""),"",IF(G128&lt;=基準値!M$2=TRUE,"○","×"))</f>
        <v/>
      </c>
      <c r="Q128" s="61" t="str">
        <f>IF(OR(H128=""),"",IF(H128&lt;=基準値!N$2=TRUE,"○","×"))</f>
        <v/>
      </c>
    </row>
    <row r="129" spans="2:17" ht="16" customHeight="1" x14ac:dyDescent="0.55000000000000004">
      <c r="B129" s="8">
        <v>122</v>
      </c>
      <c r="C129" s="10"/>
      <c r="D129" s="10"/>
      <c r="E129" s="10"/>
      <c r="F129" s="10"/>
      <c r="G129" s="10"/>
      <c r="H129" s="10"/>
      <c r="I129" s="68" t="str">
        <f t="shared" si="2"/>
        <v/>
      </c>
      <c r="J129" s="65"/>
      <c r="K129" s="65"/>
      <c r="L129" s="65"/>
      <c r="M129" s="62" t="str">
        <f t="shared" si="3"/>
        <v/>
      </c>
      <c r="P129" s="61" t="str">
        <f>IF(OR(G129=""),"",IF(G129&lt;=基準値!M$2=TRUE,"○","×"))</f>
        <v/>
      </c>
      <c r="Q129" s="61" t="str">
        <f>IF(OR(H129=""),"",IF(H129&lt;=基準値!N$2=TRUE,"○","×"))</f>
        <v/>
      </c>
    </row>
    <row r="130" spans="2:17" ht="16" customHeight="1" x14ac:dyDescent="0.55000000000000004">
      <c r="B130" s="8">
        <v>123</v>
      </c>
      <c r="C130" s="10"/>
      <c r="D130" s="10"/>
      <c r="E130" s="10"/>
      <c r="F130" s="10"/>
      <c r="G130" s="10"/>
      <c r="H130" s="10"/>
      <c r="I130" s="68" t="str">
        <f t="shared" si="2"/>
        <v/>
      </c>
      <c r="J130" s="65"/>
      <c r="K130" s="65"/>
      <c r="L130" s="65"/>
      <c r="M130" s="62" t="str">
        <f t="shared" si="3"/>
        <v/>
      </c>
      <c r="P130" s="61" t="str">
        <f>IF(OR(G130=""),"",IF(G130&lt;=基準値!M$2=TRUE,"○","×"))</f>
        <v/>
      </c>
      <c r="Q130" s="61" t="str">
        <f>IF(OR(H130=""),"",IF(H130&lt;=基準値!N$2=TRUE,"○","×"))</f>
        <v/>
      </c>
    </row>
    <row r="131" spans="2:17" ht="16" customHeight="1" x14ac:dyDescent="0.55000000000000004">
      <c r="B131" s="8">
        <v>124</v>
      </c>
      <c r="C131" s="10"/>
      <c r="D131" s="10"/>
      <c r="E131" s="10"/>
      <c r="F131" s="10"/>
      <c r="G131" s="10"/>
      <c r="H131" s="10"/>
      <c r="I131" s="68" t="str">
        <f t="shared" si="2"/>
        <v/>
      </c>
      <c r="J131" s="65"/>
      <c r="K131" s="65"/>
      <c r="L131" s="65"/>
      <c r="M131" s="62" t="str">
        <f t="shared" si="3"/>
        <v/>
      </c>
      <c r="P131" s="61" t="str">
        <f>IF(OR(G131=""),"",IF(G131&lt;=基準値!M$2=TRUE,"○","×"))</f>
        <v/>
      </c>
      <c r="Q131" s="61" t="str">
        <f>IF(OR(H131=""),"",IF(H131&lt;=基準値!N$2=TRUE,"○","×"))</f>
        <v/>
      </c>
    </row>
    <row r="132" spans="2:17" ht="16" customHeight="1" x14ac:dyDescent="0.55000000000000004">
      <c r="B132" s="7">
        <v>125</v>
      </c>
      <c r="C132" s="11"/>
      <c r="D132" s="11"/>
      <c r="E132" s="11"/>
      <c r="F132" s="11"/>
      <c r="G132" s="11"/>
      <c r="H132" s="11"/>
      <c r="I132" s="68" t="str">
        <f t="shared" si="2"/>
        <v/>
      </c>
      <c r="J132" s="66"/>
      <c r="K132" s="66"/>
      <c r="L132" s="66"/>
      <c r="M132" s="62" t="str">
        <f t="shared" si="3"/>
        <v/>
      </c>
      <c r="P132" s="61" t="str">
        <f>IF(OR(G132=""),"",IF(G132&lt;=基準値!M$2=TRUE,"○","×"))</f>
        <v/>
      </c>
      <c r="Q132" s="61" t="str">
        <f>IF(OR(H132=""),"",IF(H132&lt;=基準値!N$2=TRUE,"○","×"))</f>
        <v/>
      </c>
    </row>
    <row r="133" spans="2:17" ht="16" customHeight="1" x14ac:dyDescent="0.55000000000000004">
      <c r="B133" s="6">
        <v>126</v>
      </c>
      <c r="C133" s="9"/>
      <c r="D133" s="9"/>
      <c r="E133" s="9"/>
      <c r="F133" s="9"/>
      <c r="G133" s="9"/>
      <c r="H133" s="9"/>
      <c r="I133" s="68" t="str">
        <f t="shared" si="2"/>
        <v/>
      </c>
      <c r="J133" s="64"/>
      <c r="K133" s="64"/>
      <c r="L133" s="64"/>
      <c r="M133" s="62" t="str">
        <f t="shared" si="3"/>
        <v/>
      </c>
      <c r="P133" s="61" t="str">
        <f>IF(OR(G133=""),"",IF(G133&lt;=基準値!M$2=TRUE,"○","×"))</f>
        <v/>
      </c>
      <c r="Q133" s="61" t="str">
        <f>IF(OR(H133=""),"",IF(H133&lt;=基準値!N$2=TRUE,"○","×"))</f>
        <v/>
      </c>
    </row>
    <row r="134" spans="2:17" ht="16" customHeight="1" x14ac:dyDescent="0.55000000000000004">
      <c r="B134" s="8">
        <v>127</v>
      </c>
      <c r="C134" s="10"/>
      <c r="D134" s="10"/>
      <c r="E134" s="10"/>
      <c r="F134" s="10"/>
      <c r="G134" s="10"/>
      <c r="H134" s="10"/>
      <c r="I134" s="68" t="str">
        <f t="shared" si="2"/>
        <v/>
      </c>
      <c r="J134" s="65"/>
      <c r="K134" s="65"/>
      <c r="L134" s="65"/>
      <c r="M134" s="62" t="str">
        <f t="shared" si="3"/>
        <v/>
      </c>
      <c r="P134" s="61" t="str">
        <f>IF(OR(G134=""),"",IF(G134&lt;=基準値!M$2=TRUE,"○","×"))</f>
        <v/>
      </c>
      <c r="Q134" s="61" t="str">
        <f>IF(OR(H134=""),"",IF(H134&lt;=基準値!N$2=TRUE,"○","×"))</f>
        <v/>
      </c>
    </row>
    <row r="135" spans="2:17" ht="16" customHeight="1" x14ac:dyDescent="0.55000000000000004">
      <c r="B135" s="8">
        <v>128</v>
      </c>
      <c r="C135" s="10"/>
      <c r="D135" s="10"/>
      <c r="E135" s="10"/>
      <c r="F135" s="10"/>
      <c r="G135" s="10"/>
      <c r="H135" s="10"/>
      <c r="I135" s="68" t="str">
        <f t="shared" si="2"/>
        <v/>
      </c>
      <c r="J135" s="65"/>
      <c r="K135" s="65"/>
      <c r="L135" s="65"/>
      <c r="M135" s="62" t="str">
        <f t="shared" si="3"/>
        <v/>
      </c>
      <c r="P135" s="61" t="str">
        <f>IF(OR(G135=""),"",IF(G135&lt;=基準値!M$2=TRUE,"○","×"))</f>
        <v/>
      </c>
      <c r="Q135" s="61" t="str">
        <f>IF(OR(H135=""),"",IF(H135&lt;=基準値!N$2=TRUE,"○","×"))</f>
        <v/>
      </c>
    </row>
    <row r="136" spans="2:17" ht="16" customHeight="1" x14ac:dyDescent="0.55000000000000004">
      <c r="B136" s="8">
        <v>129</v>
      </c>
      <c r="C136" s="10"/>
      <c r="D136" s="10"/>
      <c r="E136" s="10"/>
      <c r="F136" s="10"/>
      <c r="G136" s="10"/>
      <c r="H136" s="10"/>
      <c r="I136" s="68" t="str">
        <f t="shared" si="2"/>
        <v/>
      </c>
      <c r="J136" s="65"/>
      <c r="K136" s="65"/>
      <c r="L136" s="65"/>
      <c r="M136" s="62" t="str">
        <f t="shared" si="3"/>
        <v/>
      </c>
      <c r="P136" s="61" t="str">
        <f>IF(OR(G136=""),"",IF(G136&lt;=基準値!M$2=TRUE,"○","×"))</f>
        <v/>
      </c>
      <c r="Q136" s="61" t="str">
        <f>IF(OR(H136=""),"",IF(H136&lt;=基準値!N$2=TRUE,"○","×"))</f>
        <v/>
      </c>
    </row>
    <row r="137" spans="2:17" ht="16" customHeight="1" x14ac:dyDescent="0.55000000000000004">
      <c r="B137" s="7">
        <v>130</v>
      </c>
      <c r="C137" s="11"/>
      <c r="D137" s="11"/>
      <c r="E137" s="11"/>
      <c r="F137" s="11"/>
      <c r="G137" s="11"/>
      <c r="H137" s="11"/>
      <c r="I137" s="68" t="str">
        <f t="shared" ref="I137:I200" si="4">IF(P137="","",IF(AND(P137="○",Q137="○"),"○","×"))</f>
        <v/>
      </c>
      <c r="J137" s="66"/>
      <c r="K137" s="66"/>
      <c r="L137" s="66"/>
      <c r="M137" s="62" t="str">
        <f t="shared" ref="M137:M200" si="5">IF(J137="","",ROUNDUP(((J137-L137)/(K137-L137)),2))</f>
        <v/>
      </c>
      <c r="P137" s="61" t="str">
        <f>IF(OR(G137=""),"",IF(G137&lt;=基準値!M$2=TRUE,"○","×"))</f>
        <v/>
      </c>
      <c r="Q137" s="61" t="str">
        <f>IF(OR(H137=""),"",IF(H137&lt;=基準値!N$2=TRUE,"○","×"))</f>
        <v/>
      </c>
    </row>
    <row r="138" spans="2:17" ht="16" customHeight="1" x14ac:dyDescent="0.55000000000000004">
      <c r="B138" s="6">
        <v>131</v>
      </c>
      <c r="C138" s="9"/>
      <c r="D138" s="9"/>
      <c r="E138" s="9"/>
      <c r="F138" s="9"/>
      <c r="G138" s="9"/>
      <c r="H138" s="9"/>
      <c r="I138" s="68" t="str">
        <f t="shared" si="4"/>
        <v/>
      </c>
      <c r="J138" s="64"/>
      <c r="K138" s="64"/>
      <c r="L138" s="64"/>
      <c r="M138" s="62" t="str">
        <f t="shared" si="5"/>
        <v/>
      </c>
      <c r="P138" s="61" t="str">
        <f>IF(OR(G138=""),"",IF(G138&lt;=基準値!M$2=TRUE,"○","×"))</f>
        <v/>
      </c>
      <c r="Q138" s="61" t="str">
        <f>IF(OR(H138=""),"",IF(H138&lt;=基準値!N$2=TRUE,"○","×"))</f>
        <v/>
      </c>
    </row>
    <row r="139" spans="2:17" ht="16" customHeight="1" x14ac:dyDescent="0.55000000000000004">
      <c r="B139" s="8">
        <v>132</v>
      </c>
      <c r="C139" s="10"/>
      <c r="D139" s="10"/>
      <c r="E139" s="10"/>
      <c r="F139" s="10"/>
      <c r="G139" s="10"/>
      <c r="H139" s="10"/>
      <c r="I139" s="68" t="str">
        <f t="shared" si="4"/>
        <v/>
      </c>
      <c r="J139" s="65"/>
      <c r="K139" s="65"/>
      <c r="L139" s="65"/>
      <c r="M139" s="62" t="str">
        <f t="shared" si="5"/>
        <v/>
      </c>
      <c r="P139" s="61" t="str">
        <f>IF(OR(G139=""),"",IF(G139&lt;=基準値!M$2=TRUE,"○","×"))</f>
        <v/>
      </c>
      <c r="Q139" s="61" t="str">
        <f>IF(OR(H139=""),"",IF(H139&lt;=基準値!N$2=TRUE,"○","×"))</f>
        <v/>
      </c>
    </row>
    <row r="140" spans="2:17" ht="16" customHeight="1" x14ac:dyDescent="0.55000000000000004">
      <c r="B140" s="8">
        <v>133</v>
      </c>
      <c r="C140" s="10"/>
      <c r="D140" s="10"/>
      <c r="E140" s="10"/>
      <c r="F140" s="10"/>
      <c r="G140" s="10"/>
      <c r="H140" s="10"/>
      <c r="I140" s="68" t="str">
        <f t="shared" si="4"/>
        <v/>
      </c>
      <c r="J140" s="65"/>
      <c r="K140" s="65"/>
      <c r="L140" s="65"/>
      <c r="M140" s="62" t="str">
        <f t="shared" si="5"/>
        <v/>
      </c>
      <c r="P140" s="61" t="str">
        <f>IF(OR(G140=""),"",IF(G140&lt;=基準値!M$2=TRUE,"○","×"))</f>
        <v/>
      </c>
      <c r="Q140" s="61" t="str">
        <f>IF(OR(H140=""),"",IF(H140&lt;=基準値!N$2=TRUE,"○","×"))</f>
        <v/>
      </c>
    </row>
    <row r="141" spans="2:17" ht="16" customHeight="1" x14ac:dyDescent="0.55000000000000004">
      <c r="B141" s="8">
        <v>134</v>
      </c>
      <c r="C141" s="10"/>
      <c r="D141" s="10"/>
      <c r="E141" s="10"/>
      <c r="F141" s="10"/>
      <c r="G141" s="10"/>
      <c r="H141" s="10"/>
      <c r="I141" s="68" t="str">
        <f t="shared" si="4"/>
        <v/>
      </c>
      <c r="J141" s="65"/>
      <c r="K141" s="65"/>
      <c r="L141" s="65"/>
      <c r="M141" s="62" t="str">
        <f t="shared" si="5"/>
        <v/>
      </c>
      <c r="P141" s="61" t="str">
        <f>IF(OR(G141=""),"",IF(G141&lt;=基準値!M$2=TRUE,"○","×"))</f>
        <v/>
      </c>
      <c r="Q141" s="61" t="str">
        <f>IF(OR(H141=""),"",IF(H141&lt;=基準値!N$2=TRUE,"○","×"))</f>
        <v/>
      </c>
    </row>
    <row r="142" spans="2:17" ht="16" customHeight="1" x14ac:dyDescent="0.55000000000000004">
      <c r="B142" s="7">
        <v>135</v>
      </c>
      <c r="C142" s="11"/>
      <c r="D142" s="11"/>
      <c r="E142" s="11"/>
      <c r="F142" s="11"/>
      <c r="G142" s="11"/>
      <c r="H142" s="11"/>
      <c r="I142" s="68" t="str">
        <f t="shared" si="4"/>
        <v/>
      </c>
      <c r="J142" s="66"/>
      <c r="K142" s="66"/>
      <c r="L142" s="66"/>
      <c r="M142" s="62" t="str">
        <f t="shared" si="5"/>
        <v/>
      </c>
      <c r="P142" s="61" t="str">
        <f>IF(OR(G142=""),"",IF(G142&lt;=基準値!M$2=TRUE,"○","×"))</f>
        <v/>
      </c>
      <c r="Q142" s="61" t="str">
        <f>IF(OR(H142=""),"",IF(H142&lt;=基準値!N$2=TRUE,"○","×"))</f>
        <v/>
      </c>
    </row>
    <row r="143" spans="2:17" ht="16" customHeight="1" x14ac:dyDescent="0.55000000000000004">
      <c r="B143" s="6">
        <v>136</v>
      </c>
      <c r="C143" s="9"/>
      <c r="D143" s="9"/>
      <c r="E143" s="9"/>
      <c r="F143" s="9"/>
      <c r="G143" s="9"/>
      <c r="H143" s="9"/>
      <c r="I143" s="68" t="str">
        <f t="shared" si="4"/>
        <v/>
      </c>
      <c r="J143" s="64"/>
      <c r="K143" s="64"/>
      <c r="L143" s="64"/>
      <c r="M143" s="62" t="str">
        <f t="shared" si="5"/>
        <v/>
      </c>
      <c r="P143" s="61" t="str">
        <f>IF(OR(G143=""),"",IF(G143&lt;=基準値!M$2=TRUE,"○","×"))</f>
        <v/>
      </c>
      <c r="Q143" s="61" t="str">
        <f>IF(OR(H143=""),"",IF(H143&lt;=基準値!N$2=TRUE,"○","×"))</f>
        <v/>
      </c>
    </row>
    <row r="144" spans="2:17" ht="16" customHeight="1" x14ac:dyDescent="0.55000000000000004">
      <c r="B144" s="8">
        <v>137</v>
      </c>
      <c r="C144" s="10"/>
      <c r="D144" s="10"/>
      <c r="E144" s="10"/>
      <c r="F144" s="10"/>
      <c r="G144" s="10"/>
      <c r="H144" s="10"/>
      <c r="I144" s="68" t="str">
        <f t="shared" si="4"/>
        <v/>
      </c>
      <c r="J144" s="65"/>
      <c r="K144" s="65"/>
      <c r="L144" s="65"/>
      <c r="M144" s="62" t="str">
        <f t="shared" si="5"/>
        <v/>
      </c>
      <c r="P144" s="61" t="str">
        <f>IF(OR(G144=""),"",IF(G144&lt;=基準値!M$2=TRUE,"○","×"))</f>
        <v/>
      </c>
      <c r="Q144" s="61" t="str">
        <f>IF(OR(H144=""),"",IF(H144&lt;=基準値!N$2=TRUE,"○","×"))</f>
        <v/>
      </c>
    </row>
    <row r="145" spans="2:17" ht="16" customHeight="1" x14ac:dyDescent="0.55000000000000004">
      <c r="B145" s="8">
        <v>138</v>
      </c>
      <c r="C145" s="10"/>
      <c r="D145" s="10"/>
      <c r="E145" s="10"/>
      <c r="F145" s="10"/>
      <c r="G145" s="10"/>
      <c r="H145" s="10"/>
      <c r="I145" s="68" t="str">
        <f t="shared" si="4"/>
        <v/>
      </c>
      <c r="J145" s="65"/>
      <c r="K145" s="65"/>
      <c r="L145" s="65"/>
      <c r="M145" s="62" t="str">
        <f t="shared" si="5"/>
        <v/>
      </c>
      <c r="P145" s="61" t="str">
        <f>IF(OR(G145=""),"",IF(G145&lt;=基準値!M$2=TRUE,"○","×"))</f>
        <v/>
      </c>
      <c r="Q145" s="61" t="str">
        <f>IF(OR(H145=""),"",IF(H145&lt;=基準値!N$2=TRUE,"○","×"))</f>
        <v/>
      </c>
    </row>
    <row r="146" spans="2:17" ht="16" customHeight="1" x14ac:dyDescent="0.55000000000000004">
      <c r="B146" s="8">
        <v>139</v>
      </c>
      <c r="C146" s="10"/>
      <c r="D146" s="10"/>
      <c r="E146" s="10"/>
      <c r="F146" s="10"/>
      <c r="G146" s="10"/>
      <c r="H146" s="10"/>
      <c r="I146" s="68" t="str">
        <f t="shared" si="4"/>
        <v/>
      </c>
      <c r="J146" s="65"/>
      <c r="K146" s="65"/>
      <c r="L146" s="65"/>
      <c r="M146" s="62" t="str">
        <f t="shared" si="5"/>
        <v/>
      </c>
      <c r="P146" s="61" t="str">
        <f>IF(OR(G146=""),"",IF(G146&lt;=基準値!M$2=TRUE,"○","×"))</f>
        <v/>
      </c>
      <c r="Q146" s="61" t="str">
        <f>IF(OR(H146=""),"",IF(H146&lt;=基準値!N$2=TRUE,"○","×"))</f>
        <v/>
      </c>
    </row>
    <row r="147" spans="2:17" ht="16" customHeight="1" x14ac:dyDescent="0.55000000000000004">
      <c r="B147" s="7">
        <v>140</v>
      </c>
      <c r="C147" s="11"/>
      <c r="D147" s="11"/>
      <c r="E147" s="11"/>
      <c r="F147" s="11"/>
      <c r="G147" s="11"/>
      <c r="H147" s="11"/>
      <c r="I147" s="68" t="str">
        <f t="shared" si="4"/>
        <v/>
      </c>
      <c r="J147" s="66"/>
      <c r="K147" s="66"/>
      <c r="L147" s="66"/>
      <c r="M147" s="62" t="str">
        <f t="shared" si="5"/>
        <v/>
      </c>
      <c r="P147" s="61" t="str">
        <f>IF(OR(G147=""),"",IF(G147&lt;=基準値!M$2=TRUE,"○","×"))</f>
        <v/>
      </c>
      <c r="Q147" s="61" t="str">
        <f>IF(OR(H147=""),"",IF(H147&lt;=基準値!N$2=TRUE,"○","×"))</f>
        <v/>
      </c>
    </row>
    <row r="148" spans="2:17" ht="16" customHeight="1" x14ac:dyDescent="0.55000000000000004">
      <c r="B148" s="6">
        <v>141</v>
      </c>
      <c r="C148" s="9"/>
      <c r="D148" s="9"/>
      <c r="E148" s="9"/>
      <c r="F148" s="9"/>
      <c r="G148" s="9"/>
      <c r="H148" s="9"/>
      <c r="I148" s="68" t="str">
        <f t="shared" si="4"/>
        <v/>
      </c>
      <c r="J148" s="64"/>
      <c r="K148" s="64"/>
      <c r="L148" s="64"/>
      <c r="M148" s="62" t="str">
        <f t="shared" si="5"/>
        <v/>
      </c>
      <c r="P148" s="61" t="str">
        <f>IF(OR(G148=""),"",IF(G148&lt;=基準値!M$2=TRUE,"○","×"))</f>
        <v/>
      </c>
      <c r="Q148" s="61" t="str">
        <f>IF(OR(H148=""),"",IF(H148&lt;=基準値!N$2=TRUE,"○","×"))</f>
        <v/>
      </c>
    </row>
    <row r="149" spans="2:17" ht="16" customHeight="1" x14ac:dyDescent="0.55000000000000004">
      <c r="B149" s="8">
        <v>142</v>
      </c>
      <c r="C149" s="10"/>
      <c r="D149" s="10"/>
      <c r="E149" s="10"/>
      <c r="F149" s="10"/>
      <c r="G149" s="10"/>
      <c r="H149" s="10"/>
      <c r="I149" s="68" t="str">
        <f t="shared" si="4"/>
        <v/>
      </c>
      <c r="J149" s="65"/>
      <c r="K149" s="65"/>
      <c r="L149" s="65"/>
      <c r="M149" s="62" t="str">
        <f t="shared" si="5"/>
        <v/>
      </c>
      <c r="P149" s="61" t="str">
        <f>IF(OR(G149=""),"",IF(G149&lt;=基準値!M$2=TRUE,"○","×"))</f>
        <v/>
      </c>
      <c r="Q149" s="61" t="str">
        <f>IF(OR(H149=""),"",IF(H149&lt;=基準値!N$2=TRUE,"○","×"))</f>
        <v/>
      </c>
    </row>
    <row r="150" spans="2:17" ht="16" customHeight="1" x14ac:dyDescent="0.55000000000000004">
      <c r="B150" s="8">
        <v>143</v>
      </c>
      <c r="C150" s="10"/>
      <c r="D150" s="10"/>
      <c r="E150" s="10"/>
      <c r="F150" s="10"/>
      <c r="G150" s="10"/>
      <c r="H150" s="10"/>
      <c r="I150" s="68" t="str">
        <f t="shared" si="4"/>
        <v/>
      </c>
      <c r="J150" s="65"/>
      <c r="K150" s="65"/>
      <c r="L150" s="65"/>
      <c r="M150" s="62" t="str">
        <f t="shared" si="5"/>
        <v/>
      </c>
      <c r="P150" s="61" t="str">
        <f>IF(OR(G150=""),"",IF(G150&lt;=基準値!M$2=TRUE,"○","×"))</f>
        <v/>
      </c>
      <c r="Q150" s="61" t="str">
        <f>IF(OR(H150=""),"",IF(H150&lt;=基準値!N$2=TRUE,"○","×"))</f>
        <v/>
      </c>
    </row>
    <row r="151" spans="2:17" ht="16" customHeight="1" x14ac:dyDescent="0.55000000000000004">
      <c r="B151" s="8">
        <v>144</v>
      </c>
      <c r="C151" s="10"/>
      <c r="D151" s="10"/>
      <c r="E151" s="10"/>
      <c r="F151" s="10"/>
      <c r="G151" s="10"/>
      <c r="H151" s="10"/>
      <c r="I151" s="68" t="str">
        <f t="shared" si="4"/>
        <v/>
      </c>
      <c r="J151" s="65"/>
      <c r="K151" s="65"/>
      <c r="L151" s="65"/>
      <c r="M151" s="62" t="str">
        <f t="shared" si="5"/>
        <v/>
      </c>
      <c r="P151" s="61" t="str">
        <f>IF(OR(G151=""),"",IF(G151&lt;=基準値!M$2=TRUE,"○","×"))</f>
        <v/>
      </c>
      <c r="Q151" s="61" t="str">
        <f>IF(OR(H151=""),"",IF(H151&lt;=基準値!N$2=TRUE,"○","×"))</f>
        <v/>
      </c>
    </row>
    <row r="152" spans="2:17" ht="16" customHeight="1" x14ac:dyDescent="0.55000000000000004">
      <c r="B152" s="7">
        <v>145</v>
      </c>
      <c r="C152" s="11"/>
      <c r="D152" s="11"/>
      <c r="E152" s="11"/>
      <c r="F152" s="11"/>
      <c r="G152" s="11"/>
      <c r="H152" s="11"/>
      <c r="I152" s="68" t="str">
        <f t="shared" si="4"/>
        <v/>
      </c>
      <c r="J152" s="66"/>
      <c r="K152" s="66"/>
      <c r="L152" s="66"/>
      <c r="M152" s="62" t="str">
        <f t="shared" si="5"/>
        <v/>
      </c>
      <c r="P152" s="61" t="str">
        <f>IF(OR(G152=""),"",IF(G152&lt;=基準値!M$2=TRUE,"○","×"))</f>
        <v/>
      </c>
      <c r="Q152" s="61" t="str">
        <f>IF(OR(H152=""),"",IF(H152&lt;=基準値!N$2=TRUE,"○","×"))</f>
        <v/>
      </c>
    </row>
    <row r="153" spans="2:17" ht="16" customHeight="1" x14ac:dyDescent="0.55000000000000004">
      <c r="B153" s="6">
        <v>146</v>
      </c>
      <c r="C153" s="9"/>
      <c r="D153" s="9"/>
      <c r="E153" s="9"/>
      <c r="F153" s="9"/>
      <c r="G153" s="9"/>
      <c r="H153" s="9"/>
      <c r="I153" s="68" t="str">
        <f t="shared" si="4"/>
        <v/>
      </c>
      <c r="J153" s="64"/>
      <c r="K153" s="64"/>
      <c r="L153" s="64"/>
      <c r="M153" s="62" t="str">
        <f t="shared" si="5"/>
        <v/>
      </c>
      <c r="P153" s="61" t="str">
        <f>IF(OR(G153=""),"",IF(G153&lt;=基準値!M$2=TRUE,"○","×"))</f>
        <v/>
      </c>
      <c r="Q153" s="61" t="str">
        <f>IF(OR(H153=""),"",IF(H153&lt;=基準値!N$2=TRUE,"○","×"))</f>
        <v/>
      </c>
    </row>
    <row r="154" spans="2:17" ht="16" customHeight="1" x14ac:dyDescent="0.55000000000000004">
      <c r="B154" s="8">
        <v>147</v>
      </c>
      <c r="C154" s="10"/>
      <c r="D154" s="10"/>
      <c r="E154" s="10"/>
      <c r="F154" s="10"/>
      <c r="G154" s="10"/>
      <c r="H154" s="10"/>
      <c r="I154" s="68" t="str">
        <f t="shared" si="4"/>
        <v/>
      </c>
      <c r="J154" s="65"/>
      <c r="K154" s="65"/>
      <c r="L154" s="65"/>
      <c r="M154" s="62" t="str">
        <f t="shared" si="5"/>
        <v/>
      </c>
      <c r="P154" s="61" t="str">
        <f>IF(OR(G154=""),"",IF(G154&lt;=基準値!M$2=TRUE,"○","×"))</f>
        <v/>
      </c>
      <c r="Q154" s="61" t="str">
        <f>IF(OR(H154=""),"",IF(H154&lt;=基準値!N$2=TRUE,"○","×"))</f>
        <v/>
      </c>
    </row>
    <row r="155" spans="2:17" ht="16" customHeight="1" x14ac:dyDescent="0.55000000000000004">
      <c r="B155" s="8">
        <v>148</v>
      </c>
      <c r="C155" s="10"/>
      <c r="D155" s="10"/>
      <c r="E155" s="10"/>
      <c r="F155" s="10"/>
      <c r="G155" s="10"/>
      <c r="H155" s="10"/>
      <c r="I155" s="68" t="str">
        <f t="shared" si="4"/>
        <v/>
      </c>
      <c r="J155" s="65"/>
      <c r="K155" s="65"/>
      <c r="L155" s="65"/>
      <c r="M155" s="62" t="str">
        <f t="shared" si="5"/>
        <v/>
      </c>
      <c r="P155" s="61" t="str">
        <f>IF(OR(G155=""),"",IF(G155&lt;=基準値!M$2=TRUE,"○","×"))</f>
        <v/>
      </c>
      <c r="Q155" s="61" t="str">
        <f>IF(OR(H155=""),"",IF(H155&lt;=基準値!N$2=TRUE,"○","×"))</f>
        <v/>
      </c>
    </row>
    <row r="156" spans="2:17" ht="16" customHeight="1" x14ac:dyDescent="0.55000000000000004">
      <c r="B156" s="8">
        <v>149</v>
      </c>
      <c r="C156" s="10"/>
      <c r="D156" s="10"/>
      <c r="E156" s="10"/>
      <c r="F156" s="10"/>
      <c r="G156" s="10"/>
      <c r="H156" s="10"/>
      <c r="I156" s="68" t="str">
        <f t="shared" si="4"/>
        <v/>
      </c>
      <c r="J156" s="65"/>
      <c r="K156" s="65"/>
      <c r="L156" s="65"/>
      <c r="M156" s="62" t="str">
        <f t="shared" si="5"/>
        <v/>
      </c>
      <c r="P156" s="61" t="str">
        <f>IF(OR(G156=""),"",IF(G156&lt;=基準値!M$2=TRUE,"○","×"))</f>
        <v/>
      </c>
      <c r="Q156" s="61" t="str">
        <f>IF(OR(H156=""),"",IF(H156&lt;=基準値!N$2=TRUE,"○","×"))</f>
        <v/>
      </c>
    </row>
    <row r="157" spans="2:17" ht="16" customHeight="1" x14ac:dyDescent="0.55000000000000004">
      <c r="B157" s="7">
        <v>150</v>
      </c>
      <c r="C157" s="11"/>
      <c r="D157" s="11"/>
      <c r="E157" s="11"/>
      <c r="F157" s="11"/>
      <c r="G157" s="11"/>
      <c r="H157" s="11"/>
      <c r="I157" s="68" t="str">
        <f t="shared" si="4"/>
        <v/>
      </c>
      <c r="J157" s="66"/>
      <c r="K157" s="66"/>
      <c r="L157" s="66"/>
      <c r="M157" s="62" t="str">
        <f t="shared" si="5"/>
        <v/>
      </c>
      <c r="P157" s="61" t="str">
        <f>IF(OR(G157=""),"",IF(G157&lt;=基準値!M$2=TRUE,"○","×"))</f>
        <v/>
      </c>
      <c r="Q157" s="61" t="str">
        <f>IF(OR(H157=""),"",IF(H157&lt;=基準値!N$2=TRUE,"○","×"))</f>
        <v/>
      </c>
    </row>
    <row r="158" spans="2:17" ht="16" customHeight="1" x14ac:dyDescent="0.55000000000000004">
      <c r="B158" s="6">
        <v>151</v>
      </c>
      <c r="C158" s="9"/>
      <c r="D158" s="9"/>
      <c r="E158" s="9"/>
      <c r="F158" s="9"/>
      <c r="G158" s="9"/>
      <c r="H158" s="9"/>
      <c r="I158" s="68" t="str">
        <f t="shared" si="4"/>
        <v/>
      </c>
      <c r="J158" s="64"/>
      <c r="K158" s="64"/>
      <c r="L158" s="64"/>
      <c r="M158" s="62" t="str">
        <f t="shared" si="5"/>
        <v/>
      </c>
      <c r="P158" s="61" t="str">
        <f>IF(OR(G158=""),"",IF(G158&lt;=基準値!M$2=TRUE,"○","×"))</f>
        <v/>
      </c>
      <c r="Q158" s="61" t="str">
        <f>IF(OR(H158=""),"",IF(H158&lt;=基準値!N$2=TRUE,"○","×"))</f>
        <v/>
      </c>
    </row>
    <row r="159" spans="2:17" ht="16" customHeight="1" x14ac:dyDescent="0.55000000000000004">
      <c r="B159" s="8">
        <v>152</v>
      </c>
      <c r="C159" s="10"/>
      <c r="D159" s="10"/>
      <c r="E159" s="10"/>
      <c r="F159" s="10"/>
      <c r="G159" s="10"/>
      <c r="H159" s="10"/>
      <c r="I159" s="68" t="str">
        <f t="shared" si="4"/>
        <v/>
      </c>
      <c r="J159" s="65"/>
      <c r="K159" s="65"/>
      <c r="L159" s="65"/>
      <c r="M159" s="62" t="str">
        <f t="shared" si="5"/>
        <v/>
      </c>
      <c r="P159" s="61" t="str">
        <f>IF(OR(G159=""),"",IF(G159&lt;=基準値!M$2=TRUE,"○","×"))</f>
        <v/>
      </c>
      <c r="Q159" s="61" t="str">
        <f>IF(OR(H159=""),"",IF(H159&lt;=基準値!N$2=TRUE,"○","×"))</f>
        <v/>
      </c>
    </row>
    <row r="160" spans="2:17" ht="16" customHeight="1" x14ac:dyDescent="0.55000000000000004">
      <c r="B160" s="8">
        <v>153</v>
      </c>
      <c r="C160" s="10"/>
      <c r="D160" s="10"/>
      <c r="E160" s="10"/>
      <c r="F160" s="10"/>
      <c r="G160" s="10"/>
      <c r="H160" s="10"/>
      <c r="I160" s="68" t="str">
        <f t="shared" si="4"/>
        <v/>
      </c>
      <c r="J160" s="65"/>
      <c r="K160" s="65"/>
      <c r="L160" s="65"/>
      <c r="M160" s="62" t="str">
        <f t="shared" si="5"/>
        <v/>
      </c>
      <c r="P160" s="61" t="str">
        <f>IF(OR(G160=""),"",IF(G160&lt;=基準値!M$2=TRUE,"○","×"))</f>
        <v/>
      </c>
      <c r="Q160" s="61" t="str">
        <f>IF(OR(H160=""),"",IF(H160&lt;=基準値!N$2=TRUE,"○","×"))</f>
        <v/>
      </c>
    </row>
    <row r="161" spans="2:17" ht="16" customHeight="1" x14ac:dyDescent="0.55000000000000004">
      <c r="B161" s="8">
        <v>154</v>
      </c>
      <c r="C161" s="10"/>
      <c r="D161" s="10"/>
      <c r="E161" s="10"/>
      <c r="F161" s="10"/>
      <c r="G161" s="10"/>
      <c r="H161" s="10"/>
      <c r="I161" s="68" t="str">
        <f t="shared" si="4"/>
        <v/>
      </c>
      <c r="J161" s="65"/>
      <c r="K161" s="65"/>
      <c r="L161" s="65"/>
      <c r="M161" s="62" t="str">
        <f t="shared" si="5"/>
        <v/>
      </c>
      <c r="P161" s="61" t="str">
        <f>IF(OR(G161=""),"",IF(G161&lt;=基準値!M$2=TRUE,"○","×"))</f>
        <v/>
      </c>
      <c r="Q161" s="61" t="str">
        <f>IF(OR(H161=""),"",IF(H161&lt;=基準値!N$2=TRUE,"○","×"))</f>
        <v/>
      </c>
    </row>
    <row r="162" spans="2:17" ht="16" customHeight="1" x14ac:dyDescent="0.55000000000000004">
      <c r="B162" s="7">
        <v>155</v>
      </c>
      <c r="C162" s="11"/>
      <c r="D162" s="11"/>
      <c r="E162" s="11"/>
      <c r="F162" s="11"/>
      <c r="G162" s="11"/>
      <c r="H162" s="11"/>
      <c r="I162" s="68" t="str">
        <f t="shared" si="4"/>
        <v/>
      </c>
      <c r="J162" s="66"/>
      <c r="K162" s="66"/>
      <c r="L162" s="66"/>
      <c r="M162" s="62" t="str">
        <f t="shared" si="5"/>
        <v/>
      </c>
      <c r="P162" s="61" t="str">
        <f>IF(OR(G162=""),"",IF(G162&lt;=基準値!M$2=TRUE,"○","×"))</f>
        <v/>
      </c>
      <c r="Q162" s="61" t="str">
        <f>IF(OR(H162=""),"",IF(H162&lt;=基準値!N$2=TRUE,"○","×"))</f>
        <v/>
      </c>
    </row>
    <row r="163" spans="2:17" ht="16" customHeight="1" x14ac:dyDescent="0.55000000000000004">
      <c r="B163" s="6">
        <v>156</v>
      </c>
      <c r="C163" s="9"/>
      <c r="D163" s="9"/>
      <c r="E163" s="9"/>
      <c r="F163" s="9"/>
      <c r="G163" s="9"/>
      <c r="H163" s="9"/>
      <c r="I163" s="68" t="str">
        <f t="shared" si="4"/>
        <v/>
      </c>
      <c r="J163" s="64"/>
      <c r="K163" s="64"/>
      <c r="L163" s="64"/>
      <c r="M163" s="62" t="str">
        <f t="shared" si="5"/>
        <v/>
      </c>
      <c r="P163" s="61" t="str">
        <f>IF(OR(G163=""),"",IF(G163&lt;=基準値!M$2=TRUE,"○","×"))</f>
        <v/>
      </c>
      <c r="Q163" s="61" t="str">
        <f>IF(OR(H163=""),"",IF(H163&lt;=基準値!N$2=TRUE,"○","×"))</f>
        <v/>
      </c>
    </row>
    <row r="164" spans="2:17" ht="16" customHeight="1" x14ac:dyDescent="0.55000000000000004">
      <c r="B164" s="8">
        <v>157</v>
      </c>
      <c r="C164" s="10"/>
      <c r="D164" s="10"/>
      <c r="E164" s="10"/>
      <c r="F164" s="10"/>
      <c r="G164" s="10"/>
      <c r="H164" s="10"/>
      <c r="I164" s="68" t="str">
        <f t="shared" si="4"/>
        <v/>
      </c>
      <c r="J164" s="65"/>
      <c r="K164" s="65"/>
      <c r="L164" s="65"/>
      <c r="M164" s="62" t="str">
        <f t="shared" si="5"/>
        <v/>
      </c>
      <c r="P164" s="61" t="str">
        <f>IF(OR(G164=""),"",IF(G164&lt;=基準値!M$2=TRUE,"○","×"))</f>
        <v/>
      </c>
      <c r="Q164" s="61" t="str">
        <f>IF(OR(H164=""),"",IF(H164&lt;=基準値!N$2=TRUE,"○","×"))</f>
        <v/>
      </c>
    </row>
    <row r="165" spans="2:17" ht="16" customHeight="1" x14ac:dyDescent="0.55000000000000004">
      <c r="B165" s="8">
        <v>158</v>
      </c>
      <c r="C165" s="10"/>
      <c r="D165" s="10"/>
      <c r="E165" s="10"/>
      <c r="F165" s="10"/>
      <c r="G165" s="10"/>
      <c r="H165" s="10"/>
      <c r="I165" s="68" t="str">
        <f t="shared" si="4"/>
        <v/>
      </c>
      <c r="J165" s="65"/>
      <c r="K165" s="65"/>
      <c r="L165" s="65"/>
      <c r="M165" s="62" t="str">
        <f t="shared" si="5"/>
        <v/>
      </c>
      <c r="P165" s="61" t="str">
        <f>IF(OR(G165=""),"",IF(G165&lt;=基準値!M$2=TRUE,"○","×"))</f>
        <v/>
      </c>
      <c r="Q165" s="61" t="str">
        <f>IF(OR(H165=""),"",IF(H165&lt;=基準値!N$2=TRUE,"○","×"))</f>
        <v/>
      </c>
    </row>
    <row r="166" spans="2:17" ht="16" customHeight="1" x14ac:dyDescent="0.55000000000000004">
      <c r="B166" s="8">
        <v>159</v>
      </c>
      <c r="C166" s="10"/>
      <c r="D166" s="10"/>
      <c r="E166" s="10"/>
      <c r="F166" s="10"/>
      <c r="G166" s="10"/>
      <c r="H166" s="10"/>
      <c r="I166" s="68" t="str">
        <f t="shared" si="4"/>
        <v/>
      </c>
      <c r="J166" s="65"/>
      <c r="K166" s="65"/>
      <c r="L166" s="65"/>
      <c r="M166" s="62" t="str">
        <f t="shared" si="5"/>
        <v/>
      </c>
      <c r="P166" s="61" t="str">
        <f>IF(OR(G166=""),"",IF(G166&lt;=基準値!M$2=TRUE,"○","×"))</f>
        <v/>
      </c>
      <c r="Q166" s="61" t="str">
        <f>IF(OR(H166=""),"",IF(H166&lt;=基準値!N$2=TRUE,"○","×"))</f>
        <v/>
      </c>
    </row>
    <row r="167" spans="2:17" ht="16" customHeight="1" x14ac:dyDescent="0.55000000000000004">
      <c r="B167" s="7">
        <v>160</v>
      </c>
      <c r="C167" s="11"/>
      <c r="D167" s="11"/>
      <c r="E167" s="11"/>
      <c r="F167" s="11"/>
      <c r="G167" s="11"/>
      <c r="H167" s="11"/>
      <c r="I167" s="68" t="str">
        <f t="shared" si="4"/>
        <v/>
      </c>
      <c r="J167" s="66"/>
      <c r="K167" s="66"/>
      <c r="L167" s="66"/>
      <c r="M167" s="62" t="str">
        <f t="shared" si="5"/>
        <v/>
      </c>
      <c r="P167" s="61" t="str">
        <f>IF(OR(G167=""),"",IF(G167&lt;=基準値!M$2=TRUE,"○","×"))</f>
        <v/>
      </c>
      <c r="Q167" s="61" t="str">
        <f>IF(OR(H167=""),"",IF(H167&lt;=基準値!N$2=TRUE,"○","×"))</f>
        <v/>
      </c>
    </row>
    <row r="168" spans="2:17" ht="16" customHeight="1" x14ac:dyDescent="0.55000000000000004">
      <c r="B168" s="6">
        <v>161</v>
      </c>
      <c r="C168" s="9"/>
      <c r="D168" s="9"/>
      <c r="E168" s="9"/>
      <c r="F168" s="9"/>
      <c r="G168" s="9"/>
      <c r="H168" s="9"/>
      <c r="I168" s="68" t="str">
        <f t="shared" si="4"/>
        <v/>
      </c>
      <c r="J168" s="64"/>
      <c r="K168" s="64"/>
      <c r="L168" s="64"/>
      <c r="M168" s="62" t="str">
        <f t="shared" si="5"/>
        <v/>
      </c>
      <c r="P168" s="61" t="str">
        <f>IF(OR(G168=""),"",IF(G168&lt;=基準値!M$2=TRUE,"○","×"))</f>
        <v/>
      </c>
      <c r="Q168" s="61" t="str">
        <f>IF(OR(H168=""),"",IF(H168&lt;=基準値!N$2=TRUE,"○","×"))</f>
        <v/>
      </c>
    </row>
    <row r="169" spans="2:17" ht="16" customHeight="1" x14ac:dyDescent="0.55000000000000004">
      <c r="B169" s="8">
        <v>162</v>
      </c>
      <c r="C169" s="10"/>
      <c r="D169" s="10"/>
      <c r="E169" s="10"/>
      <c r="F169" s="10"/>
      <c r="G169" s="10"/>
      <c r="H169" s="10"/>
      <c r="I169" s="68" t="str">
        <f t="shared" si="4"/>
        <v/>
      </c>
      <c r="J169" s="65"/>
      <c r="K169" s="65"/>
      <c r="L169" s="65"/>
      <c r="M169" s="62" t="str">
        <f t="shared" si="5"/>
        <v/>
      </c>
      <c r="P169" s="61" t="str">
        <f>IF(OR(G169=""),"",IF(G169&lt;=基準値!M$2=TRUE,"○","×"))</f>
        <v/>
      </c>
      <c r="Q169" s="61" t="str">
        <f>IF(OR(H169=""),"",IF(H169&lt;=基準値!N$2=TRUE,"○","×"))</f>
        <v/>
      </c>
    </row>
    <row r="170" spans="2:17" ht="16" customHeight="1" x14ac:dyDescent="0.55000000000000004">
      <c r="B170" s="8">
        <v>163</v>
      </c>
      <c r="C170" s="10"/>
      <c r="D170" s="10"/>
      <c r="E170" s="10"/>
      <c r="F170" s="10"/>
      <c r="G170" s="10"/>
      <c r="H170" s="10"/>
      <c r="I170" s="68" t="str">
        <f t="shared" si="4"/>
        <v/>
      </c>
      <c r="J170" s="65"/>
      <c r="K170" s="65"/>
      <c r="L170" s="65"/>
      <c r="M170" s="62" t="str">
        <f t="shared" si="5"/>
        <v/>
      </c>
      <c r="P170" s="61" t="str">
        <f>IF(OR(G170=""),"",IF(G170&lt;=基準値!M$2=TRUE,"○","×"))</f>
        <v/>
      </c>
      <c r="Q170" s="61" t="str">
        <f>IF(OR(H170=""),"",IF(H170&lt;=基準値!N$2=TRUE,"○","×"))</f>
        <v/>
      </c>
    </row>
    <row r="171" spans="2:17" ht="16" customHeight="1" x14ac:dyDescent="0.55000000000000004">
      <c r="B171" s="8">
        <v>164</v>
      </c>
      <c r="C171" s="10"/>
      <c r="D171" s="10"/>
      <c r="E171" s="10"/>
      <c r="F171" s="10"/>
      <c r="G171" s="10"/>
      <c r="H171" s="10"/>
      <c r="I171" s="68" t="str">
        <f t="shared" si="4"/>
        <v/>
      </c>
      <c r="J171" s="65"/>
      <c r="K171" s="65"/>
      <c r="L171" s="65"/>
      <c r="M171" s="62" t="str">
        <f t="shared" si="5"/>
        <v/>
      </c>
      <c r="P171" s="61" t="str">
        <f>IF(OR(G171=""),"",IF(G171&lt;=基準値!M$2=TRUE,"○","×"))</f>
        <v/>
      </c>
      <c r="Q171" s="61" t="str">
        <f>IF(OR(H171=""),"",IF(H171&lt;=基準値!N$2=TRUE,"○","×"))</f>
        <v/>
      </c>
    </row>
    <row r="172" spans="2:17" ht="16" customHeight="1" x14ac:dyDescent="0.55000000000000004">
      <c r="B172" s="7">
        <v>165</v>
      </c>
      <c r="C172" s="11"/>
      <c r="D172" s="11"/>
      <c r="E172" s="11"/>
      <c r="F172" s="11"/>
      <c r="G172" s="11"/>
      <c r="H172" s="11"/>
      <c r="I172" s="68" t="str">
        <f t="shared" si="4"/>
        <v/>
      </c>
      <c r="J172" s="66"/>
      <c r="K172" s="66"/>
      <c r="L172" s="66"/>
      <c r="M172" s="62" t="str">
        <f t="shared" si="5"/>
        <v/>
      </c>
      <c r="P172" s="61" t="str">
        <f>IF(OR(G172=""),"",IF(G172&lt;=基準値!M$2=TRUE,"○","×"))</f>
        <v/>
      </c>
      <c r="Q172" s="61" t="str">
        <f>IF(OR(H172=""),"",IF(H172&lt;=基準値!N$2=TRUE,"○","×"))</f>
        <v/>
      </c>
    </row>
    <row r="173" spans="2:17" ht="16" customHeight="1" x14ac:dyDescent="0.55000000000000004">
      <c r="B173" s="6">
        <v>166</v>
      </c>
      <c r="C173" s="9"/>
      <c r="D173" s="9"/>
      <c r="E173" s="9"/>
      <c r="F173" s="9"/>
      <c r="G173" s="9"/>
      <c r="H173" s="9"/>
      <c r="I173" s="68" t="str">
        <f t="shared" si="4"/>
        <v/>
      </c>
      <c r="J173" s="64"/>
      <c r="K173" s="64"/>
      <c r="L173" s="64"/>
      <c r="M173" s="62" t="str">
        <f t="shared" si="5"/>
        <v/>
      </c>
      <c r="P173" s="61" t="str">
        <f>IF(OR(G173=""),"",IF(G173&lt;=基準値!M$2=TRUE,"○","×"))</f>
        <v/>
      </c>
      <c r="Q173" s="61" t="str">
        <f>IF(OR(H173=""),"",IF(H173&lt;=基準値!N$2=TRUE,"○","×"))</f>
        <v/>
      </c>
    </row>
    <row r="174" spans="2:17" ht="16" customHeight="1" x14ac:dyDescent="0.55000000000000004">
      <c r="B174" s="8">
        <v>167</v>
      </c>
      <c r="C174" s="10"/>
      <c r="D174" s="10"/>
      <c r="E174" s="10"/>
      <c r="F174" s="10"/>
      <c r="G174" s="10"/>
      <c r="H174" s="10"/>
      <c r="I174" s="68" t="str">
        <f t="shared" si="4"/>
        <v/>
      </c>
      <c r="J174" s="65"/>
      <c r="K174" s="65"/>
      <c r="L174" s="65"/>
      <c r="M174" s="62" t="str">
        <f t="shared" si="5"/>
        <v/>
      </c>
      <c r="P174" s="61" t="str">
        <f>IF(OR(G174=""),"",IF(G174&lt;=基準値!M$2=TRUE,"○","×"))</f>
        <v/>
      </c>
      <c r="Q174" s="61" t="str">
        <f>IF(OR(H174=""),"",IF(H174&lt;=基準値!N$2=TRUE,"○","×"))</f>
        <v/>
      </c>
    </row>
    <row r="175" spans="2:17" ht="16" customHeight="1" x14ac:dyDescent="0.55000000000000004">
      <c r="B175" s="8">
        <v>168</v>
      </c>
      <c r="C175" s="10"/>
      <c r="D175" s="10"/>
      <c r="E175" s="10"/>
      <c r="F175" s="10"/>
      <c r="G175" s="10"/>
      <c r="H175" s="10"/>
      <c r="I175" s="68" t="str">
        <f t="shared" si="4"/>
        <v/>
      </c>
      <c r="J175" s="65"/>
      <c r="K175" s="65"/>
      <c r="L175" s="65"/>
      <c r="M175" s="62" t="str">
        <f t="shared" si="5"/>
        <v/>
      </c>
      <c r="P175" s="61" t="str">
        <f>IF(OR(G175=""),"",IF(G175&lt;=基準値!M$2=TRUE,"○","×"))</f>
        <v/>
      </c>
      <c r="Q175" s="61" t="str">
        <f>IF(OR(H175=""),"",IF(H175&lt;=基準値!N$2=TRUE,"○","×"))</f>
        <v/>
      </c>
    </row>
    <row r="176" spans="2:17" ht="16" customHeight="1" x14ac:dyDescent="0.55000000000000004">
      <c r="B176" s="8">
        <v>169</v>
      </c>
      <c r="C176" s="10"/>
      <c r="D176" s="10"/>
      <c r="E176" s="10"/>
      <c r="F176" s="10"/>
      <c r="G176" s="10"/>
      <c r="H176" s="10"/>
      <c r="I176" s="68" t="str">
        <f t="shared" si="4"/>
        <v/>
      </c>
      <c r="J176" s="65"/>
      <c r="K176" s="65"/>
      <c r="L176" s="65"/>
      <c r="M176" s="62" t="str">
        <f t="shared" si="5"/>
        <v/>
      </c>
      <c r="P176" s="61" t="str">
        <f>IF(OR(G176=""),"",IF(G176&lt;=基準値!M$2=TRUE,"○","×"))</f>
        <v/>
      </c>
      <c r="Q176" s="61" t="str">
        <f>IF(OR(H176=""),"",IF(H176&lt;=基準値!N$2=TRUE,"○","×"))</f>
        <v/>
      </c>
    </row>
    <row r="177" spans="2:17" ht="16" customHeight="1" x14ac:dyDescent="0.55000000000000004">
      <c r="B177" s="7">
        <v>170</v>
      </c>
      <c r="C177" s="11"/>
      <c r="D177" s="11"/>
      <c r="E177" s="11"/>
      <c r="F177" s="11"/>
      <c r="G177" s="11"/>
      <c r="H177" s="11"/>
      <c r="I177" s="68" t="str">
        <f t="shared" si="4"/>
        <v/>
      </c>
      <c r="J177" s="66"/>
      <c r="K177" s="66"/>
      <c r="L177" s="66"/>
      <c r="M177" s="62" t="str">
        <f t="shared" si="5"/>
        <v/>
      </c>
      <c r="P177" s="61" t="str">
        <f>IF(OR(G177=""),"",IF(G177&lt;=基準値!M$2=TRUE,"○","×"))</f>
        <v/>
      </c>
      <c r="Q177" s="61" t="str">
        <f>IF(OR(H177=""),"",IF(H177&lt;=基準値!N$2=TRUE,"○","×"))</f>
        <v/>
      </c>
    </row>
    <row r="178" spans="2:17" ht="16" customHeight="1" x14ac:dyDescent="0.55000000000000004">
      <c r="B178" s="6">
        <v>171</v>
      </c>
      <c r="C178" s="9"/>
      <c r="D178" s="9"/>
      <c r="E178" s="9"/>
      <c r="F178" s="9"/>
      <c r="G178" s="9"/>
      <c r="H178" s="9"/>
      <c r="I178" s="68" t="str">
        <f t="shared" si="4"/>
        <v/>
      </c>
      <c r="J178" s="64"/>
      <c r="K178" s="64"/>
      <c r="L178" s="64"/>
      <c r="M178" s="62" t="str">
        <f t="shared" si="5"/>
        <v/>
      </c>
      <c r="P178" s="61" t="str">
        <f>IF(OR(G178=""),"",IF(G178&lt;=基準値!M$2=TRUE,"○","×"))</f>
        <v/>
      </c>
      <c r="Q178" s="61" t="str">
        <f>IF(OR(H178=""),"",IF(H178&lt;=基準値!N$2=TRUE,"○","×"))</f>
        <v/>
      </c>
    </row>
    <row r="179" spans="2:17" ht="16" customHeight="1" x14ac:dyDescent="0.55000000000000004">
      <c r="B179" s="8">
        <v>172</v>
      </c>
      <c r="C179" s="10"/>
      <c r="D179" s="10"/>
      <c r="E179" s="10"/>
      <c r="F179" s="10"/>
      <c r="G179" s="10"/>
      <c r="H179" s="10"/>
      <c r="I179" s="68" t="str">
        <f t="shared" si="4"/>
        <v/>
      </c>
      <c r="J179" s="65"/>
      <c r="K179" s="65"/>
      <c r="L179" s="65"/>
      <c r="M179" s="62" t="str">
        <f t="shared" si="5"/>
        <v/>
      </c>
      <c r="P179" s="61" t="str">
        <f>IF(OR(G179=""),"",IF(G179&lt;=基準値!M$2=TRUE,"○","×"))</f>
        <v/>
      </c>
      <c r="Q179" s="61" t="str">
        <f>IF(OR(H179=""),"",IF(H179&lt;=基準値!N$2=TRUE,"○","×"))</f>
        <v/>
      </c>
    </row>
    <row r="180" spans="2:17" ht="16" customHeight="1" x14ac:dyDescent="0.55000000000000004">
      <c r="B180" s="8">
        <v>173</v>
      </c>
      <c r="C180" s="10"/>
      <c r="D180" s="10"/>
      <c r="E180" s="10"/>
      <c r="F180" s="10"/>
      <c r="G180" s="10"/>
      <c r="H180" s="10"/>
      <c r="I180" s="68" t="str">
        <f t="shared" si="4"/>
        <v/>
      </c>
      <c r="J180" s="65"/>
      <c r="K180" s="65"/>
      <c r="L180" s="65"/>
      <c r="M180" s="62" t="str">
        <f t="shared" si="5"/>
        <v/>
      </c>
      <c r="P180" s="61" t="str">
        <f>IF(OR(G180=""),"",IF(G180&lt;=基準値!M$2=TRUE,"○","×"))</f>
        <v/>
      </c>
      <c r="Q180" s="61" t="str">
        <f>IF(OR(H180=""),"",IF(H180&lt;=基準値!N$2=TRUE,"○","×"))</f>
        <v/>
      </c>
    </row>
    <row r="181" spans="2:17" ht="16" customHeight="1" x14ac:dyDescent="0.55000000000000004">
      <c r="B181" s="8">
        <v>174</v>
      </c>
      <c r="C181" s="10"/>
      <c r="D181" s="10"/>
      <c r="E181" s="10"/>
      <c r="F181" s="10"/>
      <c r="G181" s="10"/>
      <c r="H181" s="10"/>
      <c r="I181" s="68" t="str">
        <f t="shared" si="4"/>
        <v/>
      </c>
      <c r="J181" s="65"/>
      <c r="K181" s="65"/>
      <c r="L181" s="65"/>
      <c r="M181" s="62" t="str">
        <f t="shared" si="5"/>
        <v/>
      </c>
      <c r="P181" s="61" t="str">
        <f>IF(OR(G181=""),"",IF(G181&lt;=基準値!M$2=TRUE,"○","×"))</f>
        <v/>
      </c>
      <c r="Q181" s="61" t="str">
        <f>IF(OR(H181=""),"",IF(H181&lt;=基準値!N$2=TRUE,"○","×"))</f>
        <v/>
      </c>
    </row>
    <row r="182" spans="2:17" ht="16" customHeight="1" x14ac:dyDescent="0.55000000000000004">
      <c r="B182" s="7">
        <v>175</v>
      </c>
      <c r="C182" s="11"/>
      <c r="D182" s="11"/>
      <c r="E182" s="11"/>
      <c r="F182" s="11"/>
      <c r="G182" s="11"/>
      <c r="H182" s="11"/>
      <c r="I182" s="68" t="str">
        <f t="shared" si="4"/>
        <v/>
      </c>
      <c r="J182" s="66"/>
      <c r="K182" s="66"/>
      <c r="L182" s="66"/>
      <c r="M182" s="62" t="str">
        <f t="shared" si="5"/>
        <v/>
      </c>
      <c r="P182" s="61" t="str">
        <f>IF(OR(G182=""),"",IF(G182&lt;=基準値!M$2=TRUE,"○","×"))</f>
        <v/>
      </c>
      <c r="Q182" s="61" t="str">
        <f>IF(OR(H182=""),"",IF(H182&lt;=基準値!N$2=TRUE,"○","×"))</f>
        <v/>
      </c>
    </row>
    <row r="183" spans="2:17" ht="16" customHeight="1" x14ac:dyDescent="0.55000000000000004">
      <c r="B183" s="6">
        <v>176</v>
      </c>
      <c r="C183" s="9"/>
      <c r="D183" s="9"/>
      <c r="E183" s="9"/>
      <c r="F183" s="9"/>
      <c r="G183" s="9"/>
      <c r="H183" s="9"/>
      <c r="I183" s="68" t="str">
        <f t="shared" si="4"/>
        <v/>
      </c>
      <c r="J183" s="64"/>
      <c r="K183" s="64"/>
      <c r="L183" s="64"/>
      <c r="M183" s="62" t="str">
        <f t="shared" si="5"/>
        <v/>
      </c>
      <c r="P183" s="61" t="str">
        <f>IF(OR(G183=""),"",IF(G183&lt;=基準値!M$2=TRUE,"○","×"))</f>
        <v/>
      </c>
      <c r="Q183" s="61" t="str">
        <f>IF(OR(H183=""),"",IF(H183&lt;=基準値!N$2=TRUE,"○","×"))</f>
        <v/>
      </c>
    </row>
    <row r="184" spans="2:17" ht="16" customHeight="1" x14ac:dyDescent="0.55000000000000004">
      <c r="B184" s="8">
        <v>177</v>
      </c>
      <c r="C184" s="10"/>
      <c r="D184" s="10"/>
      <c r="E184" s="10"/>
      <c r="F184" s="10"/>
      <c r="G184" s="10"/>
      <c r="H184" s="10"/>
      <c r="I184" s="68" t="str">
        <f t="shared" si="4"/>
        <v/>
      </c>
      <c r="J184" s="65"/>
      <c r="K184" s="65"/>
      <c r="L184" s="65"/>
      <c r="M184" s="62" t="str">
        <f t="shared" si="5"/>
        <v/>
      </c>
      <c r="P184" s="61" t="str">
        <f>IF(OR(G184=""),"",IF(G184&lt;=基準値!M$2=TRUE,"○","×"))</f>
        <v/>
      </c>
      <c r="Q184" s="61" t="str">
        <f>IF(OR(H184=""),"",IF(H184&lt;=基準値!N$2=TRUE,"○","×"))</f>
        <v/>
      </c>
    </row>
    <row r="185" spans="2:17" ht="16" customHeight="1" x14ac:dyDescent="0.55000000000000004">
      <c r="B185" s="8">
        <v>178</v>
      </c>
      <c r="C185" s="10"/>
      <c r="D185" s="10"/>
      <c r="E185" s="10"/>
      <c r="F185" s="10"/>
      <c r="G185" s="10"/>
      <c r="H185" s="10"/>
      <c r="I185" s="68" t="str">
        <f t="shared" si="4"/>
        <v/>
      </c>
      <c r="J185" s="65"/>
      <c r="K185" s="65"/>
      <c r="L185" s="65"/>
      <c r="M185" s="62" t="str">
        <f t="shared" si="5"/>
        <v/>
      </c>
      <c r="P185" s="61" t="str">
        <f>IF(OR(G185=""),"",IF(G185&lt;=基準値!M$2=TRUE,"○","×"))</f>
        <v/>
      </c>
      <c r="Q185" s="61" t="str">
        <f>IF(OR(H185=""),"",IF(H185&lt;=基準値!N$2=TRUE,"○","×"))</f>
        <v/>
      </c>
    </row>
    <row r="186" spans="2:17" ht="16" customHeight="1" x14ac:dyDescent="0.55000000000000004">
      <c r="B186" s="8">
        <v>179</v>
      </c>
      <c r="C186" s="10"/>
      <c r="D186" s="10"/>
      <c r="E186" s="10"/>
      <c r="F186" s="10"/>
      <c r="G186" s="10"/>
      <c r="H186" s="10"/>
      <c r="I186" s="68" t="str">
        <f t="shared" si="4"/>
        <v/>
      </c>
      <c r="J186" s="65"/>
      <c r="K186" s="65"/>
      <c r="L186" s="65"/>
      <c r="M186" s="62" t="str">
        <f t="shared" si="5"/>
        <v/>
      </c>
      <c r="P186" s="61" t="str">
        <f>IF(OR(G186=""),"",IF(G186&lt;=基準値!M$2=TRUE,"○","×"))</f>
        <v/>
      </c>
      <c r="Q186" s="61" t="str">
        <f>IF(OR(H186=""),"",IF(H186&lt;=基準値!N$2=TRUE,"○","×"))</f>
        <v/>
      </c>
    </row>
    <row r="187" spans="2:17" ht="16" customHeight="1" x14ac:dyDescent="0.55000000000000004">
      <c r="B187" s="7">
        <v>180</v>
      </c>
      <c r="C187" s="11"/>
      <c r="D187" s="11"/>
      <c r="E187" s="11"/>
      <c r="F187" s="11"/>
      <c r="G187" s="11"/>
      <c r="H187" s="11"/>
      <c r="I187" s="68" t="str">
        <f t="shared" si="4"/>
        <v/>
      </c>
      <c r="J187" s="66"/>
      <c r="K187" s="66"/>
      <c r="L187" s="66"/>
      <c r="M187" s="62" t="str">
        <f t="shared" si="5"/>
        <v/>
      </c>
      <c r="P187" s="61" t="str">
        <f>IF(OR(G187=""),"",IF(G187&lt;=基準値!M$2=TRUE,"○","×"))</f>
        <v/>
      </c>
      <c r="Q187" s="61" t="str">
        <f>IF(OR(H187=""),"",IF(H187&lt;=基準値!N$2=TRUE,"○","×"))</f>
        <v/>
      </c>
    </row>
    <row r="188" spans="2:17" ht="16" customHeight="1" x14ac:dyDescent="0.55000000000000004">
      <c r="B188" s="6">
        <v>181</v>
      </c>
      <c r="C188" s="9"/>
      <c r="D188" s="9"/>
      <c r="E188" s="9"/>
      <c r="F188" s="9"/>
      <c r="G188" s="9"/>
      <c r="H188" s="9"/>
      <c r="I188" s="68" t="str">
        <f t="shared" si="4"/>
        <v/>
      </c>
      <c r="J188" s="64"/>
      <c r="K188" s="64"/>
      <c r="L188" s="64"/>
      <c r="M188" s="62" t="str">
        <f t="shared" si="5"/>
        <v/>
      </c>
      <c r="P188" s="61" t="str">
        <f>IF(OR(G188=""),"",IF(G188&lt;=基準値!M$2=TRUE,"○","×"))</f>
        <v/>
      </c>
      <c r="Q188" s="61" t="str">
        <f>IF(OR(H188=""),"",IF(H188&lt;=基準値!N$2=TRUE,"○","×"))</f>
        <v/>
      </c>
    </row>
    <row r="189" spans="2:17" ht="16" customHeight="1" x14ac:dyDescent="0.55000000000000004">
      <c r="B189" s="8">
        <v>182</v>
      </c>
      <c r="C189" s="10"/>
      <c r="D189" s="10"/>
      <c r="E189" s="10"/>
      <c r="F189" s="10"/>
      <c r="G189" s="10"/>
      <c r="H189" s="10"/>
      <c r="I189" s="68" t="str">
        <f t="shared" si="4"/>
        <v/>
      </c>
      <c r="J189" s="65"/>
      <c r="K189" s="65"/>
      <c r="L189" s="65"/>
      <c r="M189" s="62" t="str">
        <f t="shared" si="5"/>
        <v/>
      </c>
      <c r="P189" s="61" t="str">
        <f>IF(OR(G189=""),"",IF(G189&lt;=基準値!M$2=TRUE,"○","×"))</f>
        <v/>
      </c>
      <c r="Q189" s="61" t="str">
        <f>IF(OR(H189=""),"",IF(H189&lt;=基準値!N$2=TRUE,"○","×"))</f>
        <v/>
      </c>
    </row>
    <row r="190" spans="2:17" ht="16" customHeight="1" x14ac:dyDescent="0.55000000000000004">
      <c r="B190" s="8">
        <v>183</v>
      </c>
      <c r="C190" s="10"/>
      <c r="D190" s="10"/>
      <c r="E190" s="10"/>
      <c r="F190" s="10"/>
      <c r="G190" s="10"/>
      <c r="H190" s="10"/>
      <c r="I190" s="68" t="str">
        <f t="shared" si="4"/>
        <v/>
      </c>
      <c r="J190" s="65"/>
      <c r="K190" s="65"/>
      <c r="L190" s="65"/>
      <c r="M190" s="62" t="str">
        <f t="shared" si="5"/>
        <v/>
      </c>
      <c r="P190" s="61" t="str">
        <f>IF(OR(G190=""),"",IF(G190&lt;=基準値!M$2=TRUE,"○","×"))</f>
        <v/>
      </c>
      <c r="Q190" s="61" t="str">
        <f>IF(OR(H190=""),"",IF(H190&lt;=基準値!N$2=TRUE,"○","×"))</f>
        <v/>
      </c>
    </row>
    <row r="191" spans="2:17" ht="16" customHeight="1" x14ac:dyDescent="0.55000000000000004">
      <c r="B191" s="8">
        <v>184</v>
      </c>
      <c r="C191" s="10"/>
      <c r="D191" s="10"/>
      <c r="E191" s="10"/>
      <c r="F191" s="10"/>
      <c r="G191" s="10"/>
      <c r="H191" s="10"/>
      <c r="I191" s="68" t="str">
        <f t="shared" si="4"/>
        <v/>
      </c>
      <c r="J191" s="65"/>
      <c r="K191" s="65"/>
      <c r="L191" s="65"/>
      <c r="M191" s="62" t="str">
        <f t="shared" si="5"/>
        <v/>
      </c>
      <c r="P191" s="61" t="str">
        <f>IF(OR(G191=""),"",IF(G191&lt;=基準値!M$2=TRUE,"○","×"))</f>
        <v/>
      </c>
      <c r="Q191" s="61" t="str">
        <f>IF(OR(H191=""),"",IF(H191&lt;=基準値!N$2=TRUE,"○","×"))</f>
        <v/>
      </c>
    </row>
    <row r="192" spans="2:17" ht="16" customHeight="1" x14ac:dyDescent="0.55000000000000004">
      <c r="B192" s="7">
        <v>185</v>
      </c>
      <c r="C192" s="11"/>
      <c r="D192" s="11"/>
      <c r="E192" s="11"/>
      <c r="F192" s="11"/>
      <c r="G192" s="11"/>
      <c r="H192" s="11"/>
      <c r="I192" s="68" t="str">
        <f t="shared" si="4"/>
        <v/>
      </c>
      <c r="J192" s="66"/>
      <c r="K192" s="66"/>
      <c r="L192" s="66"/>
      <c r="M192" s="62" t="str">
        <f t="shared" si="5"/>
        <v/>
      </c>
      <c r="P192" s="61" t="str">
        <f>IF(OR(G192=""),"",IF(G192&lt;=基準値!M$2=TRUE,"○","×"))</f>
        <v/>
      </c>
      <c r="Q192" s="61" t="str">
        <f>IF(OR(H192=""),"",IF(H192&lt;=基準値!N$2=TRUE,"○","×"))</f>
        <v/>
      </c>
    </row>
    <row r="193" spans="2:17" ht="16" customHeight="1" x14ac:dyDescent="0.55000000000000004">
      <c r="B193" s="6">
        <v>186</v>
      </c>
      <c r="C193" s="9"/>
      <c r="D193" s="9"/>
      <c r="E193" s="9"/>
      <c r="F193" s="9"/>
      <c r="G193" s="9"/>
      <c r="H193" s="9"/>
      <c r="I193" s="68" t="str">
        <f t="shared" si="4"/>
        <v/>
      </c>
      <c r="J193" s="64"/>
      <c r="K193" s="64"/>
      <c r="L193" s="64"/>
      <c r="M193" s="62" t="str">
        <f t="shared" si="5"/>
        <v/>
      </c>
      <c r="P193" s="61" t="str">
        <f>IF(OR(G193=""),"",IF(G193&lt;=基準値!M$2=TRUE,"○","×"))</f>
        <v/>
      </c>
      <c r="Q193" s="61" t="str">
        <f>IF(OR(H193=""),"",IF(H193&lt;=基準値!N$2=TRUE,"○","×"))</f>
        <v/>
      </c>
    </row>
    <row r="194" spans="2:17" ht="16" customHeight="1" x14ac:dyDescent="0.55000000000000004">
      <c r="B194" s="8">
        <v>187</v>
      </c>
      <c r="C194" s="10"/>
      <c r="D194" s="10"/>
      <c r="E194" s="10"/>
      <c r="F194" s="10"/>
      <c r="G194" s="10"/>
      <c r="H194" s="10"/>
      <c r="I194" s="68" t="str">
        <f t="shared" si="4"/>
        <v/>
      </c>
      <c r="J194" s="65"/>
      <c r="K194" s="65"/>
      <c r="L194" s="65"/>
      <c r="M194" s="62" t="str">
        <f t="shared" si="5"/>
        <v/>
      </c>
      <c r="P194" s="61" t="str">
        <f>IF(OR(G194=""),"",IF(G194&lt;=基準値!M$2=TRUE,"○","×"))</f>
        <v/>
      </c>
      <c r="Q194" s="61" t="str">
        <f>IF(OR(H194=""),"",IF(H194&lt;=基準値!N$2=TRUE,"○","×"))</f>
        <v/>
      </c>
    </row>
    <row r="195" spans="2:17" ht="16" customHeight="1" x14ac:dyDescent="0.55000000000000004">
      <c r="B195" s="8">
        <v>188</v>
      </c>
      <c r="C195" s="10"/>
      <c r="D195" s="10"/>
      <c r="E195" s="10"/>
      <c r="F195" s="10"/>
      <c r="G195" s="10"/>
      <c r="H195" s="10"/>
      <c r="I195" s="68" t="str">
        <f t="shared" si="4"/>
        <v/>
      </c>
      <c r="J195" s="65"/>
      <c r="K195" s="65"/>
      <c r="L195" s="65"/>
      <c r="M195" s="62" t="str">
        <f t="shared" si="5"/>
        <v/>
      </c>
      <c r="P195" s="61" t="str">
        <f>IF(OR(G195=""),"",IF(G195&lt;=基準値!M$2=TRUE,"○","×"))</f>
        <v/>
      </c>
      <c r="Q195" s="61" t="str">
        <f>IF(OR(H195=""),"",IF(H195&lt;=基準値!N$2=TRUE,"○","×"))</f>
        <v/>
      </c>
    </row>
    <row r="196" spans="2:17" ht="16" customHeight="1" x14ac:dyDescent="0.55000000000000004">
      <c r="B196" s="8">
        <v>189</v>
      </c>
      <c r="C196" s="10"/>
      <c r="D196" s="10"/>
      <c r="E196" s="10"/>
      <c r="F196" s="10"/>
      <c r="G196" s="10"/>
      <c r="H196" s="10"/>
      <c r="I196" s="68" t="str">
        <f t="shared" si="4"/>
        <v/>
      </c>
      <c r="J196" s="65"/>
      <c r="K196" s="65"/>
      <c r="L196" s="65"/>
      <c r="M196" s="62" t="str">
        <f t="shared" si="5"/>
        <v/>
      </c>
      <c r="P196" s="61" t="str">
        <f>IF(OR(G196=""),"",IF(G196&lt;=基準値!M$2=TRUE,"○","×"))</f>
        <v/>
      </c>
      <c r="Q196" s="61" t="str">
        <f>IF(OR(H196=""),"",IF(H196&lt;=基準値!N$2=TRUE,"○","×"))</f>
        <v/>
      </c>
    </row>
    <row r="197" spans="2:17" ht="16" customHeight="1" x14ac:dyDescent="0.55000000000000004">
      <c r="B197" s="7">
        <v>190</v>
      </c>
      <c r="C197" s="11"/>
      <c r="D197" s="11"/>
      <c r="E197" s="11"/>
      <c r="F197" s="11"/>
      <c r="G197" s="11"/>
      <c r="H197" s="11"/>
      <c r="I197" s="68" t="str">
        <f t="shared" si="4"/>
        <v/>
      </c>
      <c r="J197" s="66"/>
      <c r="K197" s="66"/>
      <c r="L197" s="66"/>
      <c r="M197" s="62" t="str">
        <f t="shared" si="5"/>
        <v/>
      </c>
      <c r="P197" s="61" t="str">
        <f>IF(OR(G197=""),"",IF(G197&lt;=基準値!M$2=TRUE,"○","×"))</f>
        <v/>
      </c>
      <c r="Q197" s="61" t="str">
        <f>IF(OR(H197=""),"",IF(H197&lt;=基準値!N$2=TRUE,"○","×"))</f>
        <v/>
      </c>
    </row>
    <row r="198" spans="2:17" ht="16" customHeight="1" x14ac:dyDescent="0.55000000000000004">
      <c r="B198" s="6">
        <v>191</v>
      </c>
      <c r="C198" s="9"/>
      <c r="D198" s="9"/>
      <c r="E198" s="9"/>
      <c r="F198" s="9"/>
      <c r="G198" s="9"/>
      <c r="H198" s="9"/>
      <c r="I198" s="68" t="str">
        <f t="shared" si="4"/>
        <v/>
      </c>
      <c r="J198" s="64"/>
      <c r="K198" s="64"/>
      <c r="L198" s="64"/>
      <c r="M198" s="62" t="str">
        <f t="shared" si="5"/>
        <v/>
      </c>
      <c r="P198" s="61" t="str">
        <f>IF(OR(G198=""),"",IF(G198&lt;=基準値!M$2=TRUE,"○","×"))</f>
        <v/>
      </c>
      <c r="Q198" s="61" t="str">
        <f>IF(OR(H198=""),"",IF(H198&lt;=基準値!N$2=TRUE,"○","×"))</f>
        <v/>
      </c>
    </row>
    <row r="199" spans="2:17" ht="16" customHeight="1" x14ac:dyDescent="0.55000000000000004">
      <c r="B199" s="8">
        <v>192</v>
      </c>
      <c r="C199" s="10"/>
      <c r="D199" s="10"/>
      <c r="E199" s="10"/>
      <c r="F199" s="10"/>
      <c r="G199" s="10"/>
      <c r="H199" s="10"/>
      <c r="I199" s="68" t="str">
        <f t="shared" si="4"/>
        <v/>
      </c>
      <c r="J199" s="65"/>
      <c r="K199" s="65"/>
      <c r="L199" s="65"/>
      <c r="M199" s="62" t="str">
        <f t="shared" si="5"/>
        <v/>
      </c>
      <c r="P199" s="61" t="str">
        <f>IF(OR(G199=""),"",IF(G199&lt;=基準値!M$2=TRUE,"○","×"))</f>
        <v/>
      </c>
      <c r="Q199" s="61" t="str">
        <f>IF(OR(H199=""),"",IF(H199&lt;=基準値!N$2=TRUE,"○","×"))</f>
        <v/>
      </c>
    </row>
    <row r="200" spans="2:17" ht="16" customHeight="1" x14ac:dyDescent="0.55000000000000004">
      <c r="B200" s="8">
        <v>193</v>
      </c>
      <c r="C200" s="10"/>
      <c r="D200" s="10"/>
      <c r="E200" s="10"/>
      <c r="F200" s="10"/>
      <c r="G200" s="10"/>
      <c r="H200" s="10"/>
      <c r="I200" s="68" t="str">
        <f t="shared" si="4"/>
        <v/>
      </c>
      <c r="J200" s="65"/>
      <c r="K200" s="65"/>
      <c r="L200" s="65"/>
      <c r="M200" s="62" t="str">
        <f t="shared" si="5"/>
        <v/>
      </c>
      <c r="P200" s="61" t="str">
        <f>IF(OR(G200=""),"",IF(G200&lt;=基準値!M$2=TRUE,"○","×"))</f>
        <v/>
      </c>
      <c r="Q200" s="61" t="str">
        <f>IF(OR(H200=""),"",IF(H200&lt;=基準値!N$2=TRUE,"○","×"))</f>
        <v/>
      </c>
    </row>
    <row r="201" spans="2:17" ht="16" customHeight="1" x14ac:dyDescent="0.55000000000000004">
      <c r="B201" s="8">
        <v>194</v>
      </c>
      <c r="C201" s="10"/>
      <c r="D201" s="10"/>
      <c r="E201" s="10"/>
      <c r="F201" s="10"/>
      <c r="G201" s="10"/>
      <c r="H201" s="10"/>
      <c r="I201" s="68" t="str">
        <f t="shared" ref="I201:I247" si="6">IF(P201="","",IF(AND(P201="○",Q201="○"),"○","×"))</f>
        <v/>
      </c>
      <c r="J201" s="65"/>
      <c r="K201" s="65"/>
      <c r="L201" s="65"/>
      <c r="M201" s="62" t="str">
        <f t="shared" ref="M201:M247" si="7">IF(J201="","",ROUNDUP(((J201-L201)/(K201-L201)),2))</f>
        <v/>
      </c>
      <c r="P201" s="61" t="str">
        <f>IF(OR(G201=""),"",IF(G201&lt;=基準値!M$2=TRUE,"○","×"))</f>
        <v/>
      </c>
      <c r="Q201" s="61" t="str">
        <f>IF(OR(H201=""),"",IF(H201&lt;=基準値!N$2=TRUE,"○","×"))</f>
        <v/>
      </c>
    </row>
    <row r="202" spans="2:17" ht="16" customHeight="1" x14ac:dyDescent="0.55000000000000004">
      <c r="B202" s="7">
        <v>195</v>
      </c>
      <c r="C202" s="11"/>
      <c r="D202" s="11"/>
      <c r="E202" s="11"/>
      <c r="F202" s="11"/>
      <c r="G202" s="11"/>
      <c r="H202" s="11"/>
      <c r="I202" s="68" t="str">
        <f t="shared" si="6"/>
        <v/>
      </c>
      <c r="J202" s="66"/>
      <c r="K202" s="66"/>
      <c r="L202" s="66"/>
      <c r="M202" s="62" t="str">
        <f t="shared" si="7"/>
        <v/>
      </c>
      <c r="P202" s="61" t="str">
        <f>IF(OR(G202=""),"",IF(G202&lt;=基準値!M$2=TRUE,"○","×"))</f>
        <v/>
      </c>
      <c r="Q202" s="61" t="str">
        <f>IF(OR(H202=""),"",IF(H202&lt;=基準値!N$2=TRUE,"○","×"))</f>
        <v/>
      </c>
    </row>
    <row r="203" spans="2:17" ht="16" customHeight="1" x14ac:dyDescent="0.55000000000000004">
      <c r="B203" s="6">
        <v>196</v>
      </c>
      <c r="C203" s="9"/>
      <c r="D203" s="9"/>
      <c r="E203" s="9"/>
      <c r="F203" s="9"/>
      <c r="G203" s="9"/>
      <c r="H203" s="9"/>
      <c r="I203" s="68" t="str">
        <f t="shared" si="6"/>
        <v/>
      </c>
      <c r="J203" s="64"/>
      <c r="K203" s="64"/>
      <c r="L203" s="64"/>
      <c r="M203" s="62" t="str">
        <f t="shared" si="7"/>
        <v/>
      </c>
      <c r="P203" s="61" t="str">
        <f>IF(OR(G203=""),"",IF(G203&lt;=基準値!M$2=TRUE,"○","×"))</f>
        <v/>
      </c>
      <c r="Q203" s="61" t="str">
        <f>IF(OR(H203=""),"",IF(H203&lt;=基準値!N$2=TRUE,"○","×"))</f>
        <v/>
      </c>
    </row>
    <row r="204" spans="2:17" ht="16" customHeight="1" x14ac:dyDescent="0.55000000000000004">
      <c r="B204" s="8">
        <v>197</v>
      </c>
      <c r="C204" s="10"/>
      <c r="D204" s="10"/>
      <c r="E204" s="10"/>
      <c r="F204" s="10"/>
      <c r="G204" s="10"/>
      <c r="H204" s="10"/>
      <c r="I204" s="68" t="str">
        <f t="shared" si="6"/>
        <v/>
      </c>
      <c r="J204" s="65"/>
      <c r="K204" s="65"/>
      <c r="L204" s="65"/>
      <c r="M204" s="62" t="str">
        <f t="shared" si="7"/>
        <v/>
      </c>
      <c r="P204" s="61" t="str">
        <f>IF(OR(G204=""),"",IF(G204&lt;=基準値!M$2=TRUE,"○","×"))</f>
        <v/>
      </c>
      <c r="Q204" s="61" t="str">
        <f>IF(OR(H204=""),"",IF(H204&lt;=基準値!N$2=TRUE,"○","×"))</f>
        <v/>
      </c>
    </row>
    <row r="205" spans="2:17" ht="16" customHeight="1" x14ac:dyDescent="0.55000000000000004">
      <c r="B205" s="8">
        <v>198</v>
      </c>
      <c r="C205" s="10"/>
      <c r="D205" s="10"/>
      <c r="E205" s="10"/>
      <c r="F205" s="10"/>
      <c r="G205" s="10"/>
      <c r="H205" s="10"/>
      <c r="I205" s="68" t="str">
        <f t="shared" si="6"/>
        <v/>
      </c>
      <c r="J205" s="65"/>
      <c r="K205" s="65"/>
      <c r="L205" s="65"/>
      <c r="M205" s="62" t="str">
        <f t="shared" si="7"/>
        <v/>
      </c>
      <c r="P205" s="61" t="str">
        <f>IF(OR(G205=""),"",IF(G205&lt;=基準値!M$2=TRUE,"○","×"))</f>
        <v/>
      </c>
      <c r="Q205" s="61" t="str">
        <f>IF(OR(H205=""),"",IF(H205&lt;=基準値!N$2=TRUE,"○","×"))</f>
        <v/>
      </c>
    </row>
    <row r="206" spans="2:17" ht="16" customHeight="1" x14ac:dyDescent="0.55000000000000004">
      <c r="B206" s="8">
        <v>199</v>
      </c>
      <c r="C206" s="10"/>
      <c r="D206" s="10"/>
      <c r="E206" s="10"/>
      <c r="F206" s="10"/>
      <c r="G206" s="10"/>
      <c r="H206" s="10"/>
      <c r="I206" s="68" t="str">
        <f t="shared" si="6"/>
        <v/>
      </c>
      <c r="J206" s="65"/>
      <c r="K206" s="65"/>
      <c r="L206" s="65"/>
      <c r="M206" s="62" t="str">
        <f t="shared" si="7"/>
        <v/>
      </c>
      <c r="P206" s="61" t="str">
        <f>IF(OR(G206=""),"",IF(G206&lt;=基準値!M$2=TRUE,"○","×"))</f>
        <v/>
      </c>
      <c r="Q206" s="61" t="str">
        <f>IF(OR(H206=""),"",IF(H206&lt;=基準値!N$2=TRUE,"○","×"))</f>
        <v/>
      </c>
    </row>
    <row r="207" spans="2:17" ht="16" customHeight="1" x14ac:dyDescent="0.55000000000000004">
      <c r="B207" s="7">
        <v>200</v>
      </c>
      <c r="C207" s="11"/>
      <c r="D207" s="11"/>
      <c r="E207" s="11"/>
      <c r="F207" s="11"/>
      <c r="G207" s="11"/>
      <c r="H207" s="11"/>
      <c r="I207" s="68" t="str">
        <f t="shared" si="6"/>
        <v/>
      </c>
      <c r="J207" s="66"/>
      <c r="K207" s="66"/>
      <c r="L207" s="66"/>
      <c r="M207" s="62" t="str">
        <f t="shared" si="7"/>
        <v/>
      </c>
      <c r="P207" s="61" t="str">
        <f>IF(OR(G207=""),"",IF(G207&lt;=基準値!M$2=TRUE,"○","×"))</f>
        <v/>
      </c>
      <c r="Q207" s="61" t="str">
        <f>IF(OR(H207=""),"",IF(H207&lt;=基準値!N$2=TRUE,"○","×"))</f>
        <v/>
      </c>
    </row>
    <row r="208" spans="2:17" ht="16" customHeight="1" x14ac:dyDescent="0.55000000000000004">
      <c r="B208" s="6">
        <v>201</v>
      </c>
      <c r="C208" s="9"/>
      <c r="D208" s="9"/>
      <c r="E208" s="9"/>
      <c r="F208" s="9"/>
      <c r="G208" s="9"/>
      <c r="H208" s="9"/>
      <c r="I208" s="68" t="str">
        <f t="shared" si="6"/>
        <v/>
      </c>
      <c r="J208" s="64"/>
      <c r="K208" s="64"/>
      <c r="L208" s="64"/>
      <c r="M208" s="62" t="str">
        <f t="shared" si="7"/>
        <v/>
      </c>
      <c r="P208" s="61" t="str">
        <f>IF(OR(G208=""),"",IF(G208&lt;=基準値!M$2=TRUE,"○","×"))</f>
        <v/>
      </c>
      <c r="Q208" s="61" t="str">
        <f>IF(OR(H208=""),"",IF(H208&lt;=基準値!N$2=TRUE,"○","×"))</f>
        <v/>
      </c>
    </row>
    <row r="209" spans="2:17" ht="16" customHeight="1" x14ac:dyDescent="0.55000000000000004">
      <c r="B209" s="8">
        <v>202</v>
      </c>
      <c r="C209" s="10"/>
      <c r="D209" s="10"/>
      <c r="E209" s="10"/>
      <c r="F209" s="10"/>
      <c r="G209" s="10"/>
      <c r="H209" s="10"/>
      <c r="I209" s="68" t="str">
        <f t="shared" si="6"/>
        <v/>
      </c>
      <c r="J209" s="65"/>
      <c r="K209" s="65"/>
      <c r="L209" s="65"/>
      <c r="M209" s="62" t="str">
        <f t="shared" si="7"/>
        <v/>
      </c>
      <c r="P209" s="61" t="str">
        <f>IF(OR(G209=""),"",IF(G209&lt;=基準値!M$2=TRUE,"○","×"))</f>
        <v/>
      </c>
      <c r="Q209" s="61" t="str">
        <f>IF(OR(H209=""),"",IF(H209&lt;=基準値!N$2=TRUE,"○","×"))</f>
        <v/>
      </c>
    </row>
    <row r="210" spans="2:17" ht="16" customHeight="1" x14ac:dyDescent="0.55000000000000004">
      <c r="B210" s="8">
        <v>203</v>
      </c>
      <c r="C210" s="10"/>
      <c r="D210" s="10"/>
      <c r="E210" s="10"/>
      <c r="F210" s="10"/>
      <c r="G210" s="10"/>
      <c r="H210" s="10"/>
      <c r="I210" s="68" t="str">
        <f t="shared" si="6"/>
        <v/>
      </c>
      <c r="J210" s="65"/>
      <c r="K210" s="65"/>
      <c r="L210" s="65"/>
      <c r="M210" s="62" t="str">
        <f t="shared" si="7"/>
        <v/>
      </c>
      <c r="P210" s="61" t="str">
        <f>IF(OR(G210=""),"",IF(G210&lt;=基準値!M$2=TRUE,"○","×"))</f>
        <v/>
      </c>
      <c r="Q210" s="61" t="str">
        <f>IF(OR(H210=""),"",IF(H210&lt;=基準値!N$2=TRUE,"○","×"))</f>
        <v/>
      </c>
    </row>
    <row r="211" spans="2:17" ht="16" customHeight="1" x14ac:dyDescent="0.55000000000000004">
      <c r="B211" s="8">
        <v>204</v>
      </c>
      <c r="C211" s="10"/>
      <c r="D211" s="10"/>
      <c r="E211" s="10"/>
      <c r="F211" s="10"/>
      <c r="G211" s="10"/>
      <c r="H211" s="10"/>
      <c r="I211" s="68" t="str">
        <f t="shared" si="6"/>
        <v/>
      </c>
      <c r="J211" s="65"/>
      <c r="K211" s="65"/>
      <c r="L211" s="65"/>
      <c r="M211" s="62" t="str">
        <f t="shared" si="7"/>
        <v/>
      </c>
      <c r="P211" s="61" t="str">
        <f>IF(OR(G211=""),"",IF(G211&lt;=基準値!M$2=TRUE,"○","×"))</f>
        <v/>
      </c>
      <c r="Q211" s="61" t="str">
        <f>IF(OR(H211=""),"",IF(H211&lt;=基準値!N$2=TRUE,"○","×"))</f>
        <v/>
      </c>
    </row>
    <row r="212" spans="2:17" ht="16" customHeight="1" x14ac:dyDescent="0.55000000000000004">
      <c r="B212" s="7">
        <v>205</v>
      </c>
      <c r="C212" s="11"/>
      <c r="D212" s="11"/>
      <c r="E212" s="11"/>
      <c r="F212" s="11"/>
      <c r="G212" s="11"/>
      <c r="H212" s="11"/>
      <c r="I212" s="68" t="str">
        <f t="shared" si="6"/>
        <v/>
      </c>
      <c r="J212" s="66"/>
      <c r="K212" s="66"/>
      <c r="L212" s="66"/>
      <c r="M212" s="62" t="str">
        <f t="shared" si="7"/>
        <v/>
      </c>
      <c r="P212" s="61" t="str">
        <f>IF(OR(G212=""),"",IF(G212&lt;=基準値!M$2=TRUE,"○","×"))</f>
        <v/>
      </c>
      <c r="Q212" s="61" t="str">
        <f>IF(OR(H212=""),"",IF(H212&lt;=基準値!N$2=TRUE,"○","×"))</f>
        <v/>
      </c>
    </row>
    <row r="213" spans="2:17" ht="16" customHeight="1" x14ac:dyDescent="0.55000000000000004">
      <c r="B213" s="6">
        <v>206</v>
      </c>
      <c r="C213" s="9"/>
      <c r="D213" s="9"/>
      <c r="E213" s="9"/>
      <c r="F213" s="9"/>
      <c r="G213" s="9"/>
      <c r="H213" s="9"/>
      <c r="I213" s="68" t="str">
        <f t="shared" si="6"/>
        <v/>
      </c>
      <c r="J213" s="64"/>
      <c r="K213" s="64"/>
      <c r="L213" s="64"/>
      <c r="M213" s="62" t="str">
        <f t="shared" si="7"/>
        <v/>
      </c>
      <c r="P213" s="61" t="str">
        <f>IF(OR(G213=""),"",IF(G213&lt;=基準値!M$2=TRUE,"○","×"))</f>
        <v/>
      </c>
      <c r="Q213" s="61" t="str">
        <f>IF(OR(H213=""),"",IF(H213&lt;=基準値!N$2=TRUE,"○","×"))</f>
        <v/>
      </c>
    </row>
    <row r="214" spans="2:17" ht="16" customHeight="1" x14ac:dyDescent="0.55000000000000004">
      <c r="B214" s="8">
        <v>207</v>
      </c>
      <c r="C214" s="10"/>
      <c r="D214" s="10"/>
      <c r="E214" s="10"/>
      <c r="F214" s="10"/>
      <c r="G214" s="10"/>
      <c r="H214" s="10"/>
      <c r="I214" s="68" t="str">
        <f t="shared" si="6"/>
        <v/>
      </c>
      <c r="J214" s="65"/>
      <c r="K214" s="65"/>
      <c r="L214" s="65"/>
      <c r="M214" s="62" t="str">
        <f t="shared" si="7"/>
        <v/>
      </c>
      <c r="P214" s="61" t="str">
        <f>IF(OR(G214=""),"",IF(G214&lt;=基準値!M$2=TRUE,"○","×"))</f>
        <v/>
      </c>
      <c r="Q214" s="61" t="str">
        <f>IF(OR(H214=""),"",IF(H214&lt;=基準値!N$2=TRUE,"○","×"))</f>
        <v/>
      </c>
    </row>
    <row r="215" spans="2:17" ht="16" customHeight="1" x14ac:dyDescent="0.55000000000000004">
      <c r="B215" s="8">
        <v>208</v>
      </c>
      <c r="C215" s="10"/>
      <c r="D215" s="10"/>
      <c r="E215" s="10"/>
      <c r="F215" s="10"/>
      <c r="G215" s="10"/>
      <c r="H215" s="10"/>
      <c r="I215" s="68" t="str">
        <f t="shared" si="6"/>
        <v/>
      </c>
      <c r="J215" s="65"/>
      <c r="K215" s="65"/>
      <c r="L215" s="65"/>
      <c r="M215" s="62" t="str">
        <f t="shared" si="7"/>
        <v/>
      </c>
      <c r="P215" s="61" t="str">
        <f>IF(OR(G215=""),"",IF(G215&lt;=基準値!M$2=TRUE,"○","×"))</f>
        <v/>
      </c>
      <c r="Q215" s="61" t="str">
        <f>IF(OR(H215=""),"",IF(H215&lt;=基準値!N$2=TRUE,"○","×"))</f>
        <v/>
      </c>
    </row>
    <row r="216" spans="2:17" ht="16" customHeight="1" x14ac:dyDescent="0.55000000000000004">
      <c r="B216" s="8">
        <v>209</v>
      </c>
      <c r="C216" s="10"/>
      <c r="D216" s="10"/>
      <c r="E216" s="10"/>
      <c r="F216" s="10"/>
      <c r="G216" s="10"/>
      <c r="H216" s="10"/>
      <c r="I216" s="68" t="str">
        <f t="shared" si="6"/>
        <v/>
      </c>
      <c r="J216" s="65"/>
      <c r="K216" s="65"/>
      <c r="L216" s="65"/>
      <c r="M216" s="62" t="str">
        <f t="shared" si="7"/>
        <v/>
      </c>
      <c r="P216" s="61" t="str">
        <f>IF(OR(G216=""),"",IF(G216&lt;=基準値!M$2=TRUE,"○","×"))</f>
        <v/>
      </c>
      <c r="Q216" s="61" t="str">
        <f>IF(OR(H216=""),"",IF(H216&lt;=基準値!N$2=TRUE,"○","×"))</f>
        <v/>
      </c>
    </row>
    <row r="217" spans="2:17" ht="16" customHeight="1" x14ac:dyDescent="0.55000000000000004">
      <c r="B217" s="7">
        <v>210</v>
      </c>
      <c r="C217" s="11"/>
      <c r="D217" s="11"/>
      <c r="E217" s="11"/>
      <c r="F217" s="11"/>
      <c r="G217" s="11"/>
      <c r="H217" s="11"/>
      <c r="I217" s="68" t="str">
        <f t="shared" si="6"/>
        <v/>
      </c>
      <c r="J217" s="66"/>
      <c r="K217" s="66"/>
      <c r="L217" s="66"/>
      <c r="M217" s="62" t="str">
        <f t="shared" si="7"/>
        <v/>
      </c>
      <c r="P217" s="61" t="str">
        <f>IF(OR(G217=""),"",IF(G217&lt;=基準値!M$2=TRUE,"○","×"))</f>
        <v/>
      </c>
      <c r="Q217" s="61" t="str">
        <f>IF(OR(H217=""),"",IF(H217&lt;=基準値!N$2=TRUE,"○","×"))</f>
        <v/>
      </c>
    </row>
    <row r="218" spans="2:17" ht="16" customHeight="1" x14ac:dyDescent="0.55000000000000004">
      <c r="B218" s="6">
        <v>211</v>
      </c>
      <c r="C218" s="9"/>
      <c r="D218" s="9"/>
      <c r="E218" s="9"/>
      <c r="F218" s="9"/>
      <c r="G218" s="9"/>
      <c r="H218" s="9"/>
      <c r="I218" s="68" t="str">
        <f t="shared" si="6"/>
        <v/>
      </c>
      <c r="J218" s="64"/>
      <c r="K218" s="64"/>
      <c r="L218" s="64"/>
      <c r="M218" s="62" t="str">
        <f t="shared" si="7"/>
        <v/>
      </c>
      <c r="P218" s="61" t="str">
        <f>IF(OR(G218=""),"",IF(G218&lt;=基準値!M$2=TRUE,"○","×"))</f>
        <v/>
      </c>
      <c r="Q218" s="61" t="str">
        <f>IF(OR(H218=""),"",IF(H218&lt;=基準値!N$2=TRUE,"○","×"))</f>
        <v/>
      </c>
    </row>
    <row r="219" spans="2:17" ht="16" customHeight="1" x14ac:dyDescent="0.55000000000000004">
      <c r="B219" s="8">
        <v>212</v>
      </c>
      <c r="C219" s="10"/>
      <c r="D219" s="10"/>
      <c r="E219" s="10"/>
      <c r="F219" s="10"/>
      <c r="G219" s="10"/>
      <c r="H219" s="10"/>
      <c r="I219" s="68" t="str">
        <f t="shared" si="6"/>
        <v/>
      </c>
      <c r="J219" s="65"/>
      <c r="K219" s="65"/>
      <c r="L219" s="65"/>
      <c r="M219" s="62" t="str">
        <f t="shared" si="7"/>
        <v/>
      </c>
      <c r="P219" s="61" t="str">
        <f>IF(OR(G219=""),"",IF(G219&lt;=基準値!M$2=TRUE,"○","×"))</f>
        <v/>
      </c>
      <c r="Q219" s="61" t="str">
        <f>IF(OR(H219=""),"",IF(H219&lt;=基準値!N$2=TRUE,"○","×"))</f>
        <v/>
      </c>
    </row>
    <row r="220" spans="2:17" ht="16" customHeight="1" x14ac:dyDescent="0.55000000000000004">
      <c r="B220" s="8">
        <v>213</v>
      </c>
      <c r="C220" s="10"/>
      <c r="D220" s="10"/>
      <c r="E220" s="10"/>
      <c r="F220" s="10"/>
      <c r="G220" s="10"/>
      <c r="H220" s="10"/>
      <c r="I220" s="68" t="str">
        <f t="shared" si="6"/>
        <v/>
      </c>
      <c r="J220" s="65"/>
      <c r="K220" s="65"/>
      <c r="L220" s="65"/>
      <c r="M220" s="62" t="str">
        <f t="shared" si="7"/>
        <v/>
      </c>
      <c r="P220" s="61" t="str">
        <f>IF(OR(G220=""),"",IF(G220&lt;=基準値!M$2=TRUE,"○","×"))</f>
        <v/>
      </c>
      <c r="Q220" s="61" t="str">
        <f>IF(OR(H220=""),"",IF(H220&lt;=基準値!N$2=TRUE,"○","×"))</f>
        <v/>
      </c>
    </row>
    <row r="221" spans="2:17" ht="16" customHeight="1" x14ac:dyDescent="0.55000000000000004">
      <c r="B221" s="8">
        <v>214</v>
      </c>
      <c r="C221" s="10"/>
      <c r="D221" s="10"/>
      <c r="E221" s="10"/>
      <c r="F221" s="10"/>
      <c r="G221" s="10"/>
      <c r="H221" s="10"/>
      <c r="I221" s="68" t="str">
        <f t="shared" si="6"/>
        <v/>
      </c>
      <c r="J221" s="65"/>
      <c r="K221" s="65"/>
      <c r="L221" s="65"/>
      <c r="M221" s="62" t="str">
        <f t="shared" si="7"/>
        <v/>
      </c>
      <c r="P221" s="61" t="str">
        <f>IF(OR(G221=""),"",IF(G221&lt;=基準値!M$2=TRUE,"○","×"))</f>
        <v/>
      </c>
      <c r="Q221" s="61" t="str">
        <f>IF(OR(H221=""),"",IF(H221&lt;=基準値!N$2=TRUE,"○","×"))</f>
        <v/>
      </c>
    </row>
    <row r="222" spans="2:17" ht="16" customHeight="1" x14ac:dyDescent="0.55000000000000004">
      <c r="B222" s="7">
        <v>215</v>
      </c>
      <c r="C222" s="11"/>
      <c r="D222" s="11"/>
      <c r="E222" s="11"/>
      <c r="F222" s="11"/>
      <c r="G222" s="11"/>
      <c r="H222" s="11"/>
      <c r="I222" s="68" t="str">
        <f t="shared" si="6"/>
        <v/>
      </c>
      <c r="J222" s="66"/>
      <c r="K222" s="66"/>
      <c r="L222" s="66"/>
      <c r="M222" s="62" t="str">
        <f t="shared" si="7"/>
        <v/>
      </c>
      <c r="P222" s="61" t="str">
        <f>IF(OR(G222=""),"",IF(G222&lt;=基準値!M$2=TRUE,"○","×"))</f>
        <v/>
      </c>
      <c r="Q222" s="61" t="str">
        <f>IF(OR(H222=""),"",IF(H222&lt;=基準値!N$2=TRUE,"○","×"))</f>
        <v/>
      </c>
    </row>
    <row r="223" spans="2:17" ht="16" customHeight="1" x14ac:dyDescent="0.55000000000000004">
      <c r="B223" s="6">
        <v>216</v>
      </c>
      <c r="C223" s="9"/>
      <c r="D223" s="9"/>
      <c r="E223" s="9"/>
      <c r="F223" s="9"/>
      <c r="G223" s="9"/>
      <c r="H223" s="9"/>
      <c r="I223" s="68" t="str">
        <f t="shared" si="6"/>
        <v/>
      </c>
      <c r="J223" s="64"/>
      <c r="K223" s="64"/>
      <c r="L223" s="64"/>
      <c r="M223" s="62" t="str">
        <f t="shared" si="7"/>
        <v/>
      </c>
      <c r="P223" s="61" t="str">
        <f>IF(OR(G223=""),"",IF(G223&lt;=基準値!M$2=TRUE,"○","×"))</f>
        <v/>
      </c>
      <c r="Q223" s="61" t="str">
        <f>IF(OR(H223=""),"",IF(H223&lt;=基準値!N$2=TRUE,"○","×"))</f>
        <v/>
      </c>
    </row>
    <row r="224" spans="2:17" ht="16" customHeight="1" x14ac:dyDescent="0.55000000000000004">
      <c r="B224" s="8">
        <v>217</v>
      </c>
      <c r="C224" s="10"/>
      <c r="D224" s="10"/>
      <c r="E224" s="10"/>
      <c r="F224" s="10"/>
      <c r="G224" s="10"/>
      <c r="H224" s="10"/>
      <c r="I224" s="68" t="str">
        <f t="shared" si="6"/>
        <v/>
      </c>
      <c r="J224" s="65"/>
      <c r="K224" s="65"/>
      <c r="L224" s="65"/>
      <c r="M224" s="62" t="str">
        <f t="shared" si="7"/>
        <v/>
      </c>
      <c r="P224" s="61" t="str">
        <f>IF(OR(G224=""),"",IF(G224&lt;=基準値!M$2=TRUE,"○","×"))</f>
        <v/>
      </c>
      <c r="Q224" s="61" t="str">
        <f>IF(OR(H224=""),"",IF(H224&lt;=基準値!N$2=TRUE,"○","×"))</f>
        <v/>
      </c>
    </row>
    <row r="225" spans="2:17" ht="16" customHeight="1" x14ac:dyDescent="0.55000000000000004">
      <c r="B225" s="8">
        <v>218</v>
      </c>
      <c r="C225" s="10"/>
      <c r="D225" s="10"/>
      <c r="E225" s="10"/>
      <c r="F225" s="10"/>
      <c r="G225" s="10"/>
      <c r="H225" s="10"/>
      <c r="I225" s="68" t="str">
        <f t="shared" si="6"/>
        <v/>
      </c>
      <c r="J225" s="65"/>
      <c r="K225" s="65"/>
      <c r="L225" s="65"/>
      <c r="M225" s="62" t="str">
        <f t="shared" si="7"/>
        <v/>
      </c>
      <c r="P225" s="61" t="str">
        <f>IF(OR(G225=""),"",IF(G225&lt;=基準値!M$2=TRUE,"○","×"))</f>
        <v/>
      </c>
      <c r="Q225" s="61" t="str">
        <f>IF(OR(H225=""),"",IF(H225&lt;=基準値!N$2=TRUE,"○","×"))</f>
        <v/>
      </c>
    </row>
    <row r="226" spans="2:17" ht="16" customHeight="1" x14ac:dyDescent="0.55000000000000004">
      <c r="B226" s="8">
        <v>219</v>
      </c>
      <c r="C226" s="10"/>
      <c r="D226" s="10"/>
      <c r="E226" s="10"/>
      <c r="F226" s="10"/>
      <c r="G226" s="10"/>
      <c r="H226" s="10"/>
      <c r="I226" s="68" t="str">
        <f t="shared" si="6"/>
        <v/>
      </c>
      <c r="J226" s="65"/>
      <c r="K226" s="65"/>
      <c r="L226" s="65"/>
      <c r="M226" s="62" t="str">
        <f t="shared" si="7"/>
        <v/>
      </c>
      <c r="P226" s="61" t="str">
        <f>IF(OR(G226=""),"",IF(G226&lt;=基準値!M$2=TRUE,"○","×"))</f>
        <v/>
      </c>
      <c r="Q226" s="61" t="str">
        <f>IF(OR(H226=""),"",IF(H226&lt;=基準値!N$2=TRUE,"○","×"))</f>
        <v/>
      </c>
    </row>
    <row r="227" spans="2:17" ht="16" customHeight="1" x14ac:dyDescent="0.55000000000000004">
      <c r="B227" s="7">
        <v>220</v>
      </c>
      <c r="C227" s="11"/>
      <c r="D227" s="11"/>
      <c r="E227" s="11"/>
      <c r="F227" s="11"/>
      <c r="G227" s="11"/>
      <c r="H227" s="11"/>
      <c r="I227" s="68" t="str">
        <f t="shared" si="6"/>
        <v/>
      </c>
      <c r="J227" s="66"/>
      <c r="K227" s="66"/>
      <c r="L227" s="66"/>
      <c r="M227" s="62" t="str">
        <f t="shared" si="7"/>
        <v/>
      </c>
      <c r="P227" s="61" t="str">
        <f>IF(OR(G227=""),"",IF(G227&lt;=基準値!M$2=TRUE,"○","×"))</f>
        <v/>
      </c>
      <c r="Q227" s="61" t="str">
        <f>IF(OR(H227=""),"",IF(H227&lt;=基準値!N$2=TRUE,"○","×"))</f>
        <v/>
      </c>
    </row>
    <row r="228" spans="2:17" ht="16" customHeight="1" x14ac:dyDescent="0.55000000000000004">
      <c r="B228" s="6">
        <v>221</v>
      </c>
      <c r="C228" s="9"/>
      <c r="D228" s="9"/>
      <c r="E228" s="9"/>
      <c r="F228" s="9"/>
      <c r="G228" s="9"/>
      <c r="H228" s="9"/>
      <c r="I228" s="68" t="str">
        <f t="shared" si="6"/>
        <v/>
      </c>
      <c r="J228" s="64"/>
      <c r="K228" s="64"/>
      <c r="L228" s="64"/>
      <c r="M228" s="62" t="str">
        <f t="shared" si="7"/>
        <v/>
      </c>
      <c r="P228" s="61" t="str">
        <f>IF(OR(G228=""),"",IF(G228&lt;=基準値!M$2=TRUE,"○","×"))</f>
        <v/>
      </c>
      <c r="Q228" s="61" t="str">
        <f>IF(OR(H228=""),"",IF(H228&lt;=基準値!N$2=TRUE,"○","×"))</f>
        <v/>
      </c>
    </row>
    <row r="229" spans="2:17" ht="16" customHeight="1" x14ac:dyDescent="0.55000000000000004">
      <c r="B229" s="8">
        <v>222</v>
      </c>
      <c r="C229" s="10"/>
      <c r="D229" s="10"/>
      <c r="E229" s="10"/>
      <c r="F229" s="10"/>
      <c r="G229" s="10"/>
      <c r="H229" s="10"/>
      <c r="I229" s="68" t="str">
        <f t="shared" si="6"/>
        <v/>
      </c>
      <c r="J229" s="65"/>
      <c r="K229" s="65"/>
      <c r="L229" s="65"/>
      <c r="M229" s="62" t="str">
        <f t="shared" si="7"/>
        <v/>
      </c>
      <c r="P229" s="61" t="str">
        <f>IF(OR(G229=""),"",IF(G229&lt;=基準値!M$2=TRUE,"○","×"))</f>
        <v/>
      </c>
      <c r="Q229" s="61" t="str">
        <f>IF(OR(H229=""),"",IF(H229&lt;=基準値!N$2=TRUE,"○","×"))</f>
        <v/>
      </c>
    </row>
    <row r="230" spans="2:17" ht="16" customHeight="1" x14ac:dyDescent="0.55000000000000004">
      <c r="B230" s="8">
        <v>223</v>
      </c>
      <c r="C230" s="10"/>
      <c r="D230" s="10"/>
      <c r="E230" s="10"/>
      <c r="F230" s="10"/>
      <c r="G230" s="10"/>
      <c r="H230" s="10"/>
      <c r="I230" s="68" t="str">
        <f t="shared" si="6"/>
        <v/>
      </c>
      <c r="J230" s="65"/>
      <c r="K230" s="65"/>
      <c r="L230" s="65"/>
      <c r="M230" s="62" t="str">
        <f t="shared" si="7"/>
        <v/>
      </c>
      <c r="P230" s="61" t="str">
        <f>IF(OR(G230=""),"",IF(G230&lt;=基準値!M$2=TRUE,"○","×"))</f>
        <v/>
      </c>
      <c r="Q230" s="61" t="str">
        <f>IF(OR(H230=""),"",IF(H230&lt;=基準値!N$2=TRUE,"○","×"))</f>
        <v/>
      </c>
    </row>
    <row r="231" spans="2:17" ht="16" customHeight="1" x14ac:dyDescent="0.55000000000000004">
      <c r="B231" s="8">
        <v>224</v>
      </c>
      <c r="C231" s="10"/>
      <c r="D231" s="10"/>
      <c r="E231" s="10"/>
      <c r="F231" s="10"/>
      <c r="G231" s="10"/>
      <c r="H231" s="10"/>
      <c r="I231" s="68" t="str">
        <f t="shared" si="6"/>
        <v/>
      </c>
      <c r="J231" s="65"/>
      <c r="K231" s="65"/>
      <c r="L231" s="65"/>
      <c r="M231" s="62" t="str">
        <f t="shared" si="7"/>
        <v/>
      </c>
      <c r="P231" s="61" t="str">
        <f>IF(OR(G231=""),"",IF(G231&lt;=基準値!M$2=TRUE,"○","×"))</f>
        <v/>
      </c>
      <c r="Q231" s="61" t="str">
        <f>IF(OR(H231=""),"",IF(H231&lt;=基準値!N$2=TRUE,"○","×"))</f>
        <v/>
      </c>
    </row>
    <row r="232" spans="2:17" ht="16" customHeight="1" x14ac:dyDescent="0.55000000000000004">
      <c r="B232" s="7">
        <v>225</v>
      </c>
      <c r="C232" s="11"/>
      <c r="D232" s="11"/>
      <c r="E232" s="11"/>
      <c r="F232" s="11"/>
      <c r="G232" s="11"/>
      <c r="H232" s="11"/>
      <c r="I232" s="68" t="str">
        <f t="shared" si="6"/>
        <v/>
      </c>
      <c r="J232" s="66"/>
      <c r="K232" s="66"/>
      <c r="L232" s="66"/>
      <c r="M232" s="62" t="str">
        <f t="shared" si="7"/>
        <v/>
      </c>
      <c r="P232" s="61" t="str">
        <f>IF(OR(G232=""),"",IF(G232&lt;=基準値!M$2=TRUE,"○","×"))</f>
        <v/>
      </c>
      <c r="Q232" s="61" t="str">
        <f>IF(OR(H232=""),"",IF(H232&lt;=基準値!N$2=TRUE,"○","×"))</f>
        <v/>
      </c>
    </row>
    <row r="233" spans="2:17" ht="16" customHeight="1" x14ac:dyDescent="0.55000000000000004">
      <c r="B233" s="6">
        <v>226</v>
      </c>
      <c r="C233" s="9"/>
      <c r="D233" s="9"/>
      <c r="E233" s="9"/>
      <c r="F233" s="9"/>
      <c r="G233" s="9"/>
      <c r="H233" s="9"/>
      <c r="I233" s="68" t="str">
        <f t="shared" si="6"/>
        <v/>
      </c>
      <c r="J233" s="64"/>
      <c r="K233" s="64"/>
      <c r="L233" s="64"/>
      <c r="M233" s="62" t="str">
        <f t="shared" si="7"/>
        <v/>
      </c>
      <c r="P233" s="61" t="str">
        <f>IF(OR(G233=""),"",IF(G233&lt;=基準値!M$2=TRUE,"○","×"))</f>
        <v/>
      </c>
      <c r="Q233" s="61" t="str">
        <f>IF(OR(H233=""),"",IF(H233&lt;=基準値!N$2=TRUE,"○","×"))</f>
        <v/>
      </c>
    </row>
    <row r="234" spans="2:17" ht="16" customHeight="1" x14ac:dyDescent="0.55000000000000004">
      <c r="B234" s="8">
        <v>227</v>
      </c>
      <c r="C234" s="10"/>
      <c r="D234" s="10"/>
      <c r="E234" s="10"/>
      <c r="F234" s="10"/>
      <c r="G234" s="10"/>
      <c r="H234" s="10"/>
      <c r="I234" s="68" t="str">
        <f t="shared" si="6"/>
        <v/>
      </c>
      <c r="J234" s="65"/>
      <c r="K234" s="65"/>
      <c r="L234" s="65"/>
      <c r="M234" s="62" t="str">
        <f t="shared" si="7"/>
        <v/>
      </c>
      <c r="P234" s="61" t="str">
        <f>IF(OR(G234=""),"",IF(G234&lt;=基準値!M$2=TRUE,"○","×"))</f>
        <v/>
      </c>
      <c r="Q234" s="61" t="str">
        <f>IF(OR(H234=""),"",IF(H234&lt;=基準値!N$2=TRUE,"○","×"))</f>
        <v/>
      </c>
    </row>
    <row r="235" spans="2:17" ht="16" customHeight="1" x14ac:dyDescent="0.55000000000000004">
      <c r="B235" s="8">
        <v>228</v>
      </c>
      <c r="C235" s="10"/>
      <c r="D235" s="10"/>
      <c r="E235" s="10"/>
      <c r="F235" s="10"/>
      <c r="G235" s="10"/>
      <c r="H235" s="10"/>
      <c r="I235" s="68" t="str">
        <f t="shared" si="6"/>
        <v/>
      </c>
      <c r="J235" s="65"/>
      <c r="K235" s="65"/>
      <c r="L235" s="65"/>
      <c r="M235" s="62" t="str">
        <f t="shared" si="7"/>
        <v/>
      </c>
      <c r="P235" s="61" t="str">
        <f>IF(OR(G235=""),"",IF(G235&lt;=基準値!M$2=TRUE,"○","×"))</f>
        <v/>
      </c>
      <c r="Q235" s="61" t="str">
        <f>IF(OR(H235=""),"",IF(H235&lt;=基準値!N$2=TRUE,"○","×"))</f>
        <v/>
      </c>
    </row>
    <row r="236" spans="2:17" ht="16" customHeight="1" x14ac:dyDescent="0.55000000000000004">
      <c r="B236" s="8">
        <v>229</v>
      </c>
      <c r="C236" s="10"/>
      <c r="D236" s="10"/>
      <c r="E236" s="10"/>
      <c r="F236" s="10"/>
      <c r="G236" s="10"/>
      <c r="H236" s="10"/>
      <c r="I236" s="68" t="str">
        <f t="shared" si="6"/>
        <v/>
      </c>
      <c r="J236" s="65"/>
      <c r="K236" s="65"/>
      <c r="L236" s="65"/>
      <c r="M236" s="62" t="str">
        <f t="shared" si="7"/>
        <v/>
      </c>
      <c r="P236" s="61" t="str">
        <f>IF(OR(G236=""),"",IF(G236&lt;=基準値!M$2=TRUE,"○","×"))</f>
        <v/>
      </c>
      <c r="Q236" s="61" t="str">
        <f>IF(OR(H236=""),"",IF(H236&lt;=基準値!N$2=TRUE,"○","×"))</f>
        <v/>
      </c>
    </row>
    <row r="237" spans="2:17" ht="16" customHeight="1" x14ac:dyDescent="0.55000000000000004">
      <c r="B237" s="7">
        <v>230</v>
      </c>
      <c r="C237" s="11"/>
      <c r="D237" s="11"/>
      <c r="E237" s="11"/>
      <c r="F237" s="11"/>
      <c r="G237" s="11"/>
      <c r="H237" s="11"/>
      <c r="I237" s="68" t="str">
        <f t="shared" si="6"/>
        <v/>
      </c>
      <c r="J237" s="66"/>
      <c r="K237" s="66"/>
      <c r="L237" s="66"/>
      <c r="M237" s="62" t="str">
        <f t="shared" si="7"/>
        <v/>
      </c>
      <c r="P237" s="61" t="str">
        <f>IF(OR(G237=""),"",IF(G237&lt;=基準値!M$2=TRUE,"○","×"))</f>
        <v/>
      </c>
      <c r="Q237" s="61" t="str">
        <f>IF(OR(H237=""),"",IF(H237&lt;=基準値!N$2=TRUE,"○","×"))</f>
        <v/>
      </c>
    </row>
    <row r="238" spans="2:17" ht="16" customHeight="1" x14ac:dyDescent="0.55000000000000004">
      <c r="B238" s="6">
        <v>231</v>
      </c>
      <c r="C238" s="9"/>
      <c r="D238" s="9"/>
      <c r="E238" s="9"/>
      <c r="F238" s="9"/>
      <c r="G238" s="9"/>
      <c r="H238" s="9"/>
      <c r="I238" s="68" t="str">
        <f t="shared" si="6"/>
        <v/>
      </c>
      <c r="J238" s="64"/>
      <c r="K238" s="64"/>
      <c r="L238" s="64"/>
      <c r="M238" s="62" t="str">
        <f t="shared" si="7"/>
        <v/>
      </c>
      <c r="P238" s="61" t="str">
        <f>IF(OR(G238=""),"",IF(G238&lt;=基準値!M$2=TRUE,"○","×"))</f>
        <v/>
      </c>
      <c r="Q238" s="61" t="str">
        <f>IF(OR(H238=""),"",IF(H238&lt;=基準値!N$2=TRUE,"○","×"))</f>
        <v/>
      </c>
    </row>
    <row r="239" spans="2:17" ht="16" customHeight="1" x14ac:dyDescent="0.55000000000000004">
      <c r="B239" s="8">
        <v>232</v>
      </c>
      <c r="C239" s="10"/>
      <c r="D239" s="10"/>
      <c r="E239" s="10"/>
      <c r="F239" s="10"/>
      <c r="G239" s="10"/>
      <c r="H239" s="10"/>
      <c r="I239" s="68" t="str">
        <f t="shared" si="6"/>
        <v/>
      </c>
      <c r="J239" s="65"/>
      <c r="K239" s="65"/>
      <c r="L239" s="65"/>
      <c r="M239" s="62" t="str">
        <f t="shared" si="7"/>
        <v/>
      </c>
      <c r="P239" s="61" t="str">
        <f>IF(OR(G239=""),"",IF(G239&lt;=基準値!M$2=TRUE,"○","×"))</f>
        <v/>
      </c>
      <c r="Q239" s="61" t="str">
        <f>IF(OR(H239=""),"",IF(H239&lt;=基準値!N$2=TRUE,"○","×"))</f>
        <v/>
      </c>
    </row>
    <row r="240" spans="2:17" ht="16" customHeight="1" x14ac:dyDescent="0.55000000000000004">
      <c r="B240" s="8">
        <v>233</v>
      </c>
      <c r="C240" s="10"/>
      <c r="D240" s="10"/>
      <c r="E240" s="10"/>
      <c r="F240" s="10"/>
      <c r="G240" s="10"/>
      <c r="H240" s="10"/>
      <c r="I240" s="68" t="str">
        <f t="shared" si="6"/>
        <v/>
      </c>
      <c r="J240" s="65"/>
      <c r="K240" s="65"/>
      <c r="L240" s="65"/>
      <c r="M240" s="62" t="str">
        <f t="shared" si="7"/>
        <v/>
      </c>
      <c r="P240" s="61" t="str">
        <f>IF(OR(G240=""),"",IF(G240&lt;=基準値!M$2=TRUE,"○","×"))</f>
        <v/>
      </c>
      <c r="Q240" s="61" t="str">
        <f>IF(OR(H240=""),"",IF(H240&lt;=基準値!N$2=TRUE,"○","×"))</f>
        <v/>
      </c>
    </row>
    <row r="241" spans="2:17" ht="16" customHeight="1" x14ac:dyDescent="0.55000000000000004">
      <c r="B241" s="8">
        <v>234</v>
      </c>
      <c r="C241" s="10"/>
      <c r="D241" s="10"/>
      <c r="E241" s="10"/>
      <c r="F241" s="10"/>
      <c r="G241" s="10"/>
      <c r="H241" s="10"/>
      <c r="I241" s="68" t="str">
        <f t="shared" si="6"/>
        <v/>
      </c>
      <c r="J241" s="65"/>
      <c r="K241" s="65"/>
      <c r="L241" s="65"/>
      <c r="M241" s="62" t="str">
        <f t="shared" si="7"/>
        <v/>
      </c>
      <c r="P241" s="61" t="str">
        <f>IF(OR(G241=""),"",IF(G241&lt;=基準値!M$2=TRUE,"○","×"))</f>
        <v/>
      </c>
      <c r="Q241" s="61" t="str">
        <f>IF(OR(H241=""),"",IF(H241&lt;=基準値!N$2=TRUE,"○","×"))</f>
        <v/>
      </c>
    </row>
    <row r="242" spans="2:17" ht="16" customHeight="1" x14ac:dyDescent="0.55000000000000004">
      <c r="B242" s="7">
        <v>235</v>
      </c>
      <c r="C242" s="11"/>
      <c r="D242" s="11"/>
      <c r="E242" s="11"/>
      <c r="F242" s="11"/>
      <c r="G242" s="11"/>
      <c r="H242" s="11"/>
      <c r="I242" s="68" t="str">
        <f t="shared" si="6"/>
        <v/>
      </c>
      <c r="J242" s="66"/>
      <c r="K242" s="66"/>
      <c r="L242" s="66"/>
      <c r="M242" s="62" t="str">
        <f t="shared" si="7"/>
        <v/>
      </c>
      <c r="P242" s="61" t="str">
        <f>IF(OR(G242=""),"",IF(G242&lt;=基準値!M$2=TRUE,"○","×"))</f>
        <v/>
      </c>
      <c r="Q242" s="61" t="str">
        <f>IF(OR(H242=""),"",IF(H242&lt;=基準値!N$2=TRUE,"○","×"))</f>
        <v/>
      </c>
    </row>
    <row r="243" spans="2:17" ht="16" customHeight="1" x14ac:dyDescent="0.55000000000000004">
      <c r="B243" s="6">
        <v>236</v>
      </c>
      <c r="C243" s="9"/>
      <c r="D243" s="9"/>
      <c r="E243" s="9"/>
      <c r="F243" s="9"/>
      <c r="G243" s="9"/>
      <c r="H243" s="9"/>
      <c r="I243" s="68" t="str">
        <f t="shared" si="6"/>
        <v/>
      </c>
      <c r="J243" s="64"/>
      <c r="K243" s="64"/>
      <c r="L243" s="64"/>
      <c r="M243" s="62" t="str">
        <f t="shared" si="7"/>
        <v/>
      </c>
      <c r="P243" s="61" t="str">
        <f>IF(OR(G243=""),"",IF(G243&lt;=基準値!M$2=TRUE,"○","×"))</f>
        <v/>
      </c>
      <c r="Q243" s="61" t="str">
        <f>IF(OR(H243=""),"",IF(H243&lt;=基準値!N$2=TRUE,"○","×"))</f>
        <v/>
      </c>
    </row>
    <row r="244" spans="2:17" ht="16" customHeight="1" x14ac:dyDescent="0.55000000000000004">
      <c r="B244" s="8">
        <v>237</v>
      </c>
      <c r="C244" s="10"/>
      <c r="D244" s="10"/>
      <c r="E244" s="10"/>
      <c r="F244" s="10"/>
      <c r="G244" s="10"/>
      <c r="H244" s="10"/>
      <c r="I244" s="68" t="str">
        <f t="shared" si="6"/>
        <v/>
      </c>
      <c r="J244" s="65"/>
      <c r="K244" s="65"/>
      <c r="L244" s="65"/>
      <c r="M244" s="62" t="str">
        <f t="shared" si="7"/>
        <v/>
      </c>
      <c r="P244" s="61" t="str">
        <f>IF(OR(G244=""),"",IF(G244&lt;=基準値!M$2=TRUE,"○","×"))</f>
        <v/>
      </c>
      <c r="Q244" s="61" t="str">
        <f>IF(OR(H244=""),"",IF(H244&lt;=基準値!N$2=TRUE,"○","×"))</f>
        <v/>
      </c>
    </row>
    <row r="245" spans="2:17" ht="16" customHeight="1" x14ac:dyDescent="0.55000000000000004">
      <c r="B245" s="8">
        <v>238</v>
      </c>
      <c r="C245" s="10"/>
      <c r="D245" s="10"/>
      <c r="E245" s="10"/>
      <c r="F245" s="10"/>
      <c r="G245" s="10"/>
      <c r="H245" s="10"/>
      <c r="I245" s="68" t="str">
        <f t="shared" si="6"/>
        <v/>
      </c>
      <c r="J245" s="65"/>
      <c r="K245" s="65"/>
      <c r="L245" s="65"/>
      <c r="M245" s="62" t="str">
        <f t="shared" si="7"/>
        <v/>
      </c>
      <c r="P245" s="61" t="str">
        <f>IF(OR(G245=""),"",IF(G245&lt;=基準値!M$2=TRUE,"○","×"))</f>
        <v/>
      </c>
      <c r="Q245" s="61" t="str">
        <f>IF(OR(H245=""),"",IF(H245&lt;=基準値!N$2=TRUE,"○","×"))</f>
        <v/>
      </c>
    </row>
    <row r="246" spans="2:17" ht="16" customHeight="1" x14ac:dyDescent="0.55000000000000004">
      <c r="B246" s="8">
        <v>239</v>
      </c>
      <c r="C246" s="10"/>
      <c r="D246" s="10"/>
      <c r="E246" s="10"/>
      <c r="F246" s="10"/>
      <c r="G246" s="10"/>
      <c r="H246" s="10"/>
      <c r="I246" s="68" t="str">
        <f t="shared" si="6"/>
        <v/>
      </c>
      <c r="J246" s="65"/>
      <c r="K246" s="65"/>
      <c r="L246" s="65"/>
      <c r="M246" s="62" t="str">
        <f t="shared" si="7"/>
        <v/>
      </c>
      <c r="P246" s="61" t="str">
        <f>IF(OR(G246=""),"",IF(G246&lt;=基準値!M$2=TRUE,"○","×"))</f>
        <v/>
      </c>
      <c r="Q246" s="61" t="str">
        <f>IF(OR(H246=""),"",IF(H246&lt;=基準値!N$2=TRUE,"○","×"))</f>
        <v/>
      </c>
    </row>
    <row r="247" spans="2:17" ht="16" customHeight="1" x14ac:dyDescent="0.55000000000000004">
      <c r="B247" s="7">
        <v>240</v>
      </c>
      <c r="C247" s="11"/>
      <c r="D247" s="11"/>
      <c r="E247" s="11"/>
      <c r="F247" s="11"/>
      <c r="G247" s="11"/>
      <c r="H247" s="11"/>
      <c r="I247" s="68" t="str">
        <f t="shared" si="6"/>
        <v/>
      </c>
      <c r="J247" s="66"/>
      <c r="K247" s="66"/>
      <c r="L247" s="66"/>
      <c r="M247" s="62" t="str">
        <f t="shared" si="7"/>
        <v/>
      </c>
      <c r="P247" s="61" t="str">
        <f>IF(OR(G247=""),"",IF(G247&lt;=基準値!M$2=TRUE,"○","×"))</f>
        <v/>
      </c>
      <c r="Q247" s="61" t="str">
        <f>IF(OR(H247=""),"",IF(H247&lt;=基準値!N$2=TRUE,"○","×"))</f>
        <v/>
      </c>
    </row>
    <row r="248" spans="2:17" ht="10" customHeight="1" x14ac:dyDescent="0.55000000000000004"/>
    <row r="249" spans="2:17" ht="18" customHeight="1" x14ac:dyDescent="0.55000000000000004"/>
    <row r="250" spans="2:17" ht="18" customHeight="1" x14ac:dyDescent="0.55000000000000004"/>
    <row r="251" spans="2:17" ht="18" customHeight="1" x14ac:dyDescent="0.55000000000000004"/>
    <row r="252" spans="2:17" ht="18" customHeight="1" x14ac:dyDescent="0.55000000000000004"/>
    <row r="253" spans="2:17" ht="18" customHeight="1" x14ac:dyDescent="0.55000000000000004"/>
    <row r="254" spans="2:17" ht="18" customHeight="1" x14ac:dyDescent="0.55000000000000004"/>
    <row r="255" spans="2:17" ht="18" customHeight="1" x14ac:dyDescent="0.55000000000000004"/>
    <row r="256" spans="2:17" ht="18" customHeight="1" x14ac:dyDescent="0.55000000000000004"/>
    <row r="257" ht="18" customHeight="1" x14ac:dyDescent="0.55000000000000004"/>
    <row r="258" ht="18" customHeight="1" x14ac:dyDescent="0.55000000000000004"/>
    <row r="259" ht="18" customHeight="1" x14ac:dyDescent="0.55000000000000004"/>
    <row r="260" ht="18" customHeight="1" x14ac:dyDescent="0.55000000000000004"/>
    <row r="261" ht="18" customHeight="1" x14ac:dyDescent="0.55000000000000004"/>
    <row r="262" ht="18" customHeight="1" x14ac:dyDescent="0.55000000000000004"/>
    <row r="263" ht="18" customHeight="1" x14ac:dyDescent="0.55000000000000004"/>
    <row r="264" ht="18" customHeight="1" x14ac:dyDescent="0.55000000000000004"/>
    <row r="265" ht="18" customHeight="1" x14ac:dyDescent="0.55000000000000004"/>
    <row r="266" ht="18" customHeight="1" x14ac:dyDescent="0.55000000000000004"/>
    <row r="267" ht="18" customHeight="1" x14ac:dyDescent="0.55000000000000004"/>
    <row r="268" ht="18" customHeight="1" x14ac:dyDescent="0.55000000000000004"/>
    <row r="269" ht="18" customHeight="1" x14ac:dyDescent="0.55000000000000004"/>
    <row r="270" ht="18" customHeight="1" x14ac:dyDescent="0.55000000000000004"/>
    <row r="271" ht="18" customHeight="1" x14ac:dyDescent="0.55000000000000004"/>
    <row r="272" ht="18" customHeight="1" x14ac:dyDescent="0.55000000000000004"/>
    <row r="273" ht="18" customHeight="1" x14ac:dyDescent="0.55000000000000004"/>
    <row r="274" ht="18" customHeight="1" x14ac:dyDescent="0.55000000000000004"/>
    <row r="275" ht="18" customHeight="1" x14ac:dyDescent="0.55000000000000004"/>
    <row r="276" ht="18" customHeight="1" x14ac:dyDescent="0.55000000000000004"/>
    <row r="277" ht="18" customHeight="1" x14ac:dyDescent="0.55000000000000004"/>
    <row r="278" ht="18" customHeight="1" x14ac:dyDescent="0.55000000000000004"/>
    <row r="279" ht="18" customHeight="1" x14ac:dyDescent="0.55000000000000004"/>
    <row r="280" ht="18" customHeight="1" x14ac:dyDescent="0.55000000000000004"/>
    <row r="281" ht="18" customHeight="1" x14ac:dyDescent="0.55000000000000004"/>
    <row r="282" ht="18" customHeight="1" x14ac:dyDescent="0.55000000000000004"/>
    <row r="283" ht="18" customHeight="1" x14ac:dyDescent="0.55000000000000004"/>
    <row r="284" ht="18" customHeight="1" x14ac:dyDescent="0.55000000000000004"/>
    <row r="285" ht="18" customHeight="1" x14ac:dyDescent="0.55000000000000004"/>
    <row r="286" ht="18" customHeight="1" x14ac:dyDescent="0.55000000000000004"/>
    <row r="287" ht="18" customHeight="1" x14ac:dyDescent="0.55000000000000004"/>
    <row r="288" ht="18" customHeight="1" x14ac:dyDescent="0.55000000000000004"/>
    <row r="289" ht="18" customHeight="1" x14ac:dyDescent="0.55000000000000004"/>
    <row r="290" ht="18" customHeight="1" x14ac:dyDescent="0.55000000000000004"/>
    <row r="291" ht="18" customHeight="1" x14ac:dyDescent="0.55000000000000004"/>
    <row r="292" ht="18" customHeight="1" x14ac:dyDescent="0.55000000000000004"/>
    <row r="293" ht="18" customHeight="1" x14ac:dyDescent="0.55000000000000004"/>
    <row r="294" ht="18" customHeight="1" x14ac:dyDescent="0.55000000000000004"/>
    <row r="295" ht="18" customHeight="1" x14ac:dyDescent="0.55000000000000004"/>
    <row r="296" ht="18" customHeight="1" x14ac:dyDescent="0.55000000000000004"/>
    <row r="297" ht="18" customHeight="1" x14ac:dyDescent="0.55000000000000004"/>
    <row r="298" ht="18" customHeight="1" x14ac:dyDescent="0.55000000000000004"/>
    <row r="299" ht="18" customHeight="1" x14ac:dyDescent="0.55000000000000004"/>
    <row r="300" ht="18" customHeight="1" x14ac:dyDescent="0.55000000000000004"/>
  </sheetData>
  <sheetProtection password="89E7" sheet="1" objects="1" scenarios="1" selectLockedCells="1"/>
  <mergeCells count="10">
    <mergeCell ref="B4:B7"/>
    <mergeCell ref="C4:C7"/>
    <mergeCell ref="D4:D7"/>
    <mergeCell ref="I6:I7"/>
    <mergeCell ref="M6:M7"/>
    <mergeCell ref="G5:I5"/>
    <mergeCell ref="G4:M4"/>
    <mergeCell ref="J5:M5"/>
    <mergeCell ref="E4:E6"/>
    <mergeCell ref="F4:F6"/>
  </mergeCells>
  <phoneticPr fontId="1"/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0"/>
  <sheetViews>
    <sheetView showGridLines="0" view="pageBreakPreview" zoomScaleNormal="100" zoomScaleSheetLayoutView="100" workbookViewId="0">
      <selection activeCell="M8" sqref="M8"/>
    </sheetView>
  </sheetViews>
  <sheetFormatPr defaultColWidth="9" defaultRowHeight="16.5" x14ac:dyDescent="0.55000000000000004"/>
  <cols>
    <col min="1" max="1" width="1.58203125" style="1" customWidth="1"/>
    <col min="2" max="2" width="5.58203125" style="1" customWidth="1"/>
    <col min="3" max="6" width="6.58203125" style="1" customWidth="1"/>
    <col min="7" max="8" width="8.58203125" style="1" customWidth="1"/>
    <col min="9" max="9" width="6.58203125" style="1" customWidth="1"/>
    <col min="10" max="12" width="9.58203125" style="1" customWidth="1"/>
    <col min="13" max="13" width="6.58203125" style="1" customWidth="1"/>
    <col min="14" max="14" width="1.58203125" style="1" customWidth="1"/>
    <col min="15" max="16384" width="9" style="1"/>
  </cols>
  <sheetData>
    <row r="1" spans="2:22" ht="10" customHeight="1" x14ac:dyDescent="0.55000000000000004"/>
    <row r="2" spans="2:22" ht="18" customHeight="1" x14ac:dyDescent="0.55000000000000004">
      <c r="B2" s="1" t="s">
        <v>92</v>
      </c>
    </row>
    <row r="3" spans="2:22" ht="18" customHeight="1" x14ac:dyDescent="0.55000000000000004">
      <c r="B3" s="1" t="s">
        <v>19</v>
      </c>
    </row>
    <row r="4" spans="2:22" ht="18" customHeight="1" x14ac:dyDescent="0.55000000000000004">
      <c r="B4" s="148" t="s">
        <v>5</v>
      </c>
      <c r="C4" s="148" t="s">
        <v>6</v>
      </c>
      <c r="D4" s="148" t="s">
        <v>7</v>
      </c>
      <c r="E4" s="148" t="s">
        <v>8</v>
      </c>
      <c r="F4" s="148" t="s">
        <v>9</v>
      </c>
      <c r="G4" s="149" t="s">
        <v>2</v>
      </c>
      <c r="H4" s="149"/>
      <c r="I4" s="149"/>
      <c r="J4" s="149"/>
      <c r="K4" s="149"/>
      <c r="L4" s="149"/>
      <c r="M4" s="149"/>
    </row>
    <row r="5" spans="2:22" ht="30" customHeight="1" x14ac:dyDescent="0.55000000000000004">
      <c r="B5" s="148"/>
      <c r="C5" s="148"/>
      <c r="D5" s="148"/>
      <c r="E5" s="148"/>
      <c r="F5" s="148"/>
      <c r="G5" s="149" t="s">
        <v>0</v>
      </c>
      <c r="H5" s="149"/>
      <c r="I5" s="149"/>
      <c r="J5" s="149" t="s">
        <v>1</v>
      </c>
      <c r="K5" s="149"/>
      <c r="L5" s="149"/>
      <c r="M5" s="149"/>
      <c r="N5" s="2"/>
    </row>
    <row r="6" spans="2:22" ht="68.150000000000006" customHeight="1" x14ac:dyDescent="0.55000000000000004">
      <c r="B6" s="148"/>
      <c r="C6" s="148"/>
      <c r="D6" s="148"/>
      <c r="E6" s="150"/>
      <c r="F6" s="150"/>
      <c r="G6" s="3" t="s">
        <v>17</v>
      </c>
      <c r="H6" s="3" t="s">
        <v>18</v>
      </c>
      <c r="I6" s="149" t="s">
        <v>3</v>
      </c>
      <c r="J6" s="3" t="s">
        <v>13</v>
      </c>
      <c r="K6" s="3" t="s">
        <v>14</v>
      </c>
      <c r="L6" s="3" t="s">
        <v>15</v>
      </c>
      <c r="M6" s="149" t="s">
        <v>4</v>
      </c>
    </row>
    <row r="7" spans="2:22" ht="18" customHeight="1" x14ac:dyDescent="0.55000000000000004">
      <c r="B7" s="148"/>
      <c r="C7" s="148"/>
      <c r="D7" s="148"/>
      <c r="E7" s="4" t="s">
        <v>11</v>
      </c>
      <c r="F7" s="4" t="s">
        <v>10</v>
      </c>
      <c r="G7" s="5" t="s">
        <v>16</v>
      </c>
      <c r="H7" s="4" t="s">
        <v>12</v>
      </c>
      <c r="I7" s="149"/>
      <c r="J7" s="4" t="s">
        <v>20</v>
      </c>
      <c r="K7" s="4" t="s">
        <v>20</v>
      </c>
      <c r="L7" s="4" t="s">
        <v>20</v>
      </c>
      <c r="M7" s="149"/>
    </row>
    <row r="8" spans="2:22" ht="16" customHeight="1" x14ac:dyDescent="0.55000000000000004">
      <c r="B8" s="6">
        <v>1</v>
      </c>
      <c r="C8" s="22" t="s">
        <v>21</v>
      </c>
      <c r="D8" s="9">
        <v>101</v>
      </c>
      <c r="E8" s="22">
        <v>1</v>
      </c>
      <c r="F8" s="25">
        <v>62.5</v>
      </c>
      <c r="G8" s="9">
        <v>0.65</v>
      </c>
      <c r="H8" s="9">
        <v>1.4</v>
      </c>
      <c r="I8" s="22" t="s">
        <v>29</v>
      </c>
      <c r="J8" s="13">
        <v>57186</v>
      </c>
      <c r="K8" s="13">
        <v>63812</v>
      </c>
      <c r="L8" s="13">
        <v>15227</v>
      </c>
      <c r="M8" s="12">
        <f>IF(J8="","",ROUNDUP(((J8-L8)/(K8-L8)),1))</f>
        <v>0.9</v>
      </c>
    </row>
    <row r="9" spans="2:22" ht="16" customHeight="1" x14ac:dyDescent="0.55000000000000004">
      <c r="B9" s="8">
        <v>2</v>
      </c>
      <c r="C9" s="23" t="s">
        <v>22</v>
      </c>
      <c r="D9" s="10">
        <v>102</v>
      </c>
      <c r="E9" s="23">
        <v>1</v>
      </c>
      <c r="F9" s="26">
        <v>61.35</v>
      </c>
      <c r="G9" s="10">
        <v>0.54</v>
      </c>
      <c r="H9" s="10">
        <v>1.2</v>
      </c>
      <c r="I9" s="23" t="s">
        <v>29</v>
      </c>
      <c r="J9" s="14">
        <v>55025</v>
      </c>
      <c r="K9" s="14">
        <v>63555</v>
      </c>
      <c r="L9" s="14">
        <v>15035</v>
      </c>
      <c r="M9" s="16">
        <f t="shared" ref="M9:M47" si="0">IF(J9="","",ROUNDUP(((J9-L9)/(K9-L9)),1))</f>
        <v>0.9</v>
      </c>
    </row>
    <row r="10" spans="2:22" ht="16" customHeight="1" x14ac:dyDescent="0.55000000000000004">
      <c r="B10" s="8">
        <v>3</v>
      </c>
      <c r="C10" s="23" t="s">
        <v>23</v>
      </c>
      <c r="D10" s="10">
        <v>103</v>
      </c>
      <c r="E10" s="23">
        <v>1</v>
      </c>
      <c r="F10" s="26">
        <v>63.42</v>
      </c>
      <c r="G10" s="10">
        <v>0.52</v>
      </c>
      <c r="H10" s="10">
        <v>1.2</v>
      </c>
      <c r="I10" s="23" t="s">
        <v>29</v>
      </c>
      <c r="J10" s="14">
        <v>56908</v>
      </c>
      <c r="K10" s="14">
        <v>64027</v>
      </c>
      <c r="L10" s="14">
        <v>15380</v>
      </c>
      <c r="M10" s="16">
        <f t="shared" si="0"/>
        <v>0.9</v>
      </c>
    </row>
    <row r="11" spans="2:22" ht="16" customHeight="1" x14ac:dyDescent="0.55000000000000004">
      <c r="B11" s="8">
        <v>4</v>
      </c>
      <c r="C11" s="23" t="s">
        <v>24</v>
      </c>
      <c r="D11" s="10">
        <v>104</v>
      </c>
      <c r="E11" s="23">
        <v>1</v>
      </c>
      <c r="F11" s="26">
        <v>61.35</v>
      </c>
      <c r="G11" s="10">
        <v>0.54</v>
      </c>
      <c r="H11" s="10">
        <v>1.2</v>
      </c>
      <c r="I11" s="23" t="s">
        <v>29</v>
      </c>
      <c r="J11" s="14">
        <v>55040</v>
      </c>
      <c r="K11" s="14">
        <v>63555</v>
      </c>
      <c r="L11" s="14">
        <v>15035</v>
      </c>
      <c r="M11" s="16">
        <f t="shared" si="0"/>
        <v>0.9</v>
      </c>
      <c r="S11" s="54"/>
    </row>
    <row r="12" spans="2:22" ht="16" customHeight="1" x14ac:dyDescent="0.55000000000000004">
      <c r="B12" s="7">
        <v>5</v>
      </c>
      <c r="C12" s="24" t="s">
        <v>25</v>
      </c>
      <c r="D12" s="11">
        <v>105</v>
      </c>
      <c r="E12" s="24">
        <v>1</v>
      </c>
      <c r="F12" s="27">
        <v>62.5</v>
      </c>
      <c r="G12" s="11">
        <v>0.65</v>
      </c>
      <c r="H12" s="11">
        <v>1.4</v>
      </c>
      <c r="I12" s="24" t="s">
        <v>29</v>
      </c>
      <c r="J12" s="15">
        <v>57120</v>
      </c>
      <c r="K12" s="15">
        <v>63812</v>
      </c>
      <c r="L12" s="15">
        <v>15227</v>
      </c>
      <c r="M12" s="17">
        <f t="shared" si="0"/>
        <v>0.9</v>
      </c>
    </row>
    <row r="13" spans="2:22" ht="16" customHeight="1" x14ac:dyDescent="0.55000000000000004">
      <c r="B13" s="6">
        <v>6</v>
      </c>
      <c r="C13" s="22" t="s">
        <v>21</v>
      </c>
      <c r="D13" s="9">
        <v>201</v>
      </c>
      <c r="E13" s="22">
        <v>2</v>
      </c>
      <c r="F13" s="25">
        <v>62.5</v>
      </c>
      <c r="G13" s="9">
        <v>0.65</v>
      </c>
      <c r="H13" s="9">
        <v>1.4</v>
      </c>
      <c r="I13" s="22" t="s">
        <v>29</v>
      </c>
      <c r="J13" s="13">
        <v>57186</v>
      </c>
      <c r="K13" s="13">
        <v>63812</v>
      </c>
      <c r="L13" s="13">
        <v>15227</v>
      </c>
      <c r="M13" s="12">
        <f>IF(J13="","",ROUNDUP(((J13-L13)/(K13-L13)),1))</f>
        <v>0.9</v>
      </c>
    </row>
    <row r="14" spans="2:22" ht="16" customHeight="1" x14ac:dyDescent="0.55000000000000004">
      <c r="B14" s="8">
        <v>7</v>
      </c>
      <c r="C14" s="23" t="s">
        <v>22</v>
      </c>
      <c r="D14" s="10">
        <v>202</v>
      </c>
      <c r="E14" s="23">
        <v>2</v>
      </c>
      <c r="F14" s="26">
        <v>61.35</v>
      </c>
      <c r="G14" s="10">
        <v>0.54</v>
      </c>
      <c r="H14" s="10">
        <v>1.2</v>
      </c>
      <c r="I14" s="23" t="s">
        <v>29</v>
      </c>
      <c r="J14" s="14">
        <v>55025</v>
      </c>
      <c r="K14" s="14">
        <v>63555</v>
      </c>
      <c r="L14" s="14">
        <v>15035</v>
      </c>
      <c r="M14" s="16">
        <f t="shared" si="0"/>
        <v>0.9</v>
      </c>
    </row>
    <row r="15" spans="2:22" ht="16" customHeight="1" x14ac:dyDescent="0.55000000000000004">
      <c r="B15" s="8">
        <v>8</v>
      </c>
      <c r="C15" s="23" t="s">
        <v>23</v>
      </c>
      <c r="D15" s="10">
        <v>203</v>
      </c>
      <c r="E15" s="23">
        <v>2</v>
      </c>
      <c r="F15" s="26">
        <v>63.42</v>
      </c>
      <c r="G15" s="10">
        <v>0.52</v>
      </c>
      <c r="H15" s="10">
        <v>1.2</v>
      </c>
      <c r="I15" s="23" t="s">
        <v>29</v>
      </c>
      <c r="J15" s="14">
        <v>56908</v>
      </c>
      <c r="K15" s="14">
        <v>64027</v>
      </c>
      <c r="L15" s="14">
        <v>15380</v>
      </c>
      <c r="M15" s="16">
        <f t="shared" si="0"/>
        <v>0.9</v>
      </c>
      <c r="V15" s="54"/>
    </row>
    <row r="16" spans="2:22" ht="16" customHeight="1" x14ac:dyDescent="0.55000000000000004">
      <c r="B16" s="8">
        <v>9</v>
      </c>
      <c r="C16" s="23" t="s">
        <v>24</v>
      </c>
      <c r="D16" s="10">
        <v>204</v>
      </c>
      <c r="E16" s="23">
        <v>2</v>
      </c>
      <c r="F16" s="26">
        <v>61.35</v>
      </c>
      <c r="G16" s="10">
        <v>0.54</v>
      </c>
      <c r="H16" s="10">
        <v>1.2</v>
      </c>
      <c r="I16" s="23" t="s">
        <v>29</v>
      </c>
      <c r="J16" s="14">
        <v>55040</v>
      </c>
      <c r="K16" s="14">
        <v>63555</v>
      </c>
      <c r="L16" s="14">
        <v>15035</v>
      </c>
      <c r="M16" s="16">
        <f t="shared" si="0"/>
        <v>0.9</v>
      </c>
    </row>
    <row r="17" spans="2:13" ht="16" customHeight="1" x14ac:dyDescent="0.55000000000000004">
      <c r="B17" s="7">
        <v>10</v>
      </c>
      <c r="C17" s="24" t="s">
        <v>25</v>
      </c>
      <c r="D17" s="11">
        <v>206</v>
      </c>
      <c r="E17" s="24">
        <v>2</v>
      </c>
      <c r="F17" s="27">
        <v>62.5</v>
      </c>
      <c r="G17" s="11">
        <v>0.65</v>
      </c>
      <c r="H17" s="11">
        <v>1.4</v>
      </c>
      <c r="I17" s="24" t="s">
        <v>29</v>
      </c>
      <c r="J17" s="15">
        <v>57120</v>
      </c>
      <c r="K17" s="15">
        <v>63812</v>
      </c>
      <c r="L17" s="15">
        <v>15227</v>
      </c>
      <c r="M17" s="17">
        <f t="shared" si="0"/>
        <v>0.9</v>
      </c>
    </row>
    <row r="18" spans="2:13" ht="16" customHeight="1" x14ac:dyDescent="0.55000000000000004">
      <c r="B18" s="6">
        <v>11</v>
      </c>
      <c r="C18" s="22" t="s">
        <v>26</v>
      </c>
      <c r="D18" s="9">
        <v>301</v>
      </c>
      <c r="E18" s="22">
        <v>3</v>
      </c>
      <c r="F18" s="9">
        <v>75.180000000000007</v>
      </c>
      <c r="G18" s="9">
        <v>0.67</v>
      </c>
      <c r="H18" s="9">
        <v>1.8</v>
      </c>
      <c r="I18" s="22" t="s">
        <v>29</v>
      </c>
      <c r="J18" s="13">
        <v>66905</v>
      </c>
      <c r="K18" s="13">
        <v>68909</v>
      </c>
      <c r="L18" s="13">
        <v>17431</v>
      </c>
      <c r="M18" s="12">
        <f>IF(J18="","",ROUNDUP(((J18-L18)/(K18-L18)),1))</f>
        <v>1</v>
      </c>
    </row>
    <row r="19" spans="2:13" ht="16" customHeight="1" x14ac:dyDescent="0.55000000000000004">
      <c r="B19" s="8">
        <v>12</v>
      </c>
      <c r="C19" s="23" t="s">
        <v>27</v>
      </c>
      <c r="D19" s="10">
        <v>302</v>
      </c>
      <c r="E19" s="23">
        <v>3</v>
      </c>
      <c r="F19" s="26">
        <v>80.5</v>
      </c>
      <c r="G19" s="10">
        <v>0.55000000000000004</v>
      </c>
      <c r="H19" s="10">
        <v>1.6</v>
      </c>
      <c r="I19" s="23" t="s">
        <v>29</v>
      </c>
      <c r="J19" s="14">
        <v>68817</v>
      </c>
      <c r="K19" s="14">
        <v>70764</v>
      </c>
      <c r="L19" s="14">
        <v>18228</v>
      </c>
      <c r="M19" s="16">
        <f t="shared" si="0"/>
        <v>1</v>
      </c>
    </row>
    <row r="20" spans="2:13" ht="16" customHeight="1" x14ac:dyDescent="0.55000000000000004">
      <c r="B20" s="8">
        <v>13</v>
      </c>
      <c r="C20" s="23" t="s">
        <v>28</v>
      </c>
      <c r="D20" s="10">
        <v>303</v>
      </c>
      <c r="E20" s="23">
        <v>3</v>
      </c>
      <c r="F20" s="10">
        <v>75.180000000000007</v>
      </c>
      <c r="G20" s="10">
        <v>0.67</v>
      </c>
      <c r="H20" s="10">
        <v>1.8</v>
      </c>
      <c r="I20" s="23" t="s">
        <v>29</v>
      </c>
      <c r="J20" s="14">
        <v>66950</v>
      </c>
      <c r="K20" s="14">
        <v>68906</v>
      </c>
      <c r="L20" s="14">
        <v>17431</v>
      </c>
      <c r="M20" s="16">
        <f t="shared" si="0"/>
        <v>1</v>
      </c>
    </row>
    <row r="21" spans="2:13" ht="16" customHeight="1" x14ac:dyDescent="0.55000000000000004">
      <c r="B21" s="8">
        <v>14</v>
      </c>
      <c r="C21" s="23"/>
      <c r="D21" s="10"/>
      <c r="E21" s="20"/>
      <c r="F21" s="10"/>
      <c r="G21" s="10"/>
      <c r="H21" s="10"/>
      <c r="I21" s="23"/>
      <c r="J21" s="14"/>
      <c r="K21" s="14"/>
      <c r="L21" s="14"/>
      <c r="M21" s="16" t="str">
        <f t="shared" si="0"/>
        <v/>
      </c>
    </row>
    <row r="22" spans="2:13" ht="16" customHeight="1" x14ac:dyDescent="0.55000000000000004">
      <c r="B22" s="7">
        <v>15</v>
      </c>
      <c r="C22" s="11"/>
      <c r="D22" s="11"/>
      <c r="E22" s="21"/>
      <c r="F22" s="11"/>
      <c r="G22" s="11"/>
      <c r="H22" s="11"/>
      <c r="I22" s="24"/>
      <c r="J22" s="15"/>
      <c r="K22" s="15"/>
      <c r="L22" s="15"/>
      <c r="M22" s="17" t="str">
        <f t="shared" si="0"/>
        <v/>
      </c>
    </row>
    <row r="23" spans="2:13" ht="16" customHeight="1" x14ac:dyDescent="0.55000000000000004">
      <c r="B23" s="6">
        <v>16</v>
      </c>
      <c r="C23" s="9"/>
      <c r="D23" s="9"/>
      <c r="E23" s="19"/>
      <c r="F23" s="9"/>
      <c r="G23" s="9"/>
      <c r="H23" s="9"/>
      <c r="I23" s="9"/>
      <c r="J23" s="13"/>
      <c r="K23" s="13"/>
      <c r="L23" s="13"/>
      <c r="M23" s="12" t="str">
        <f>IF(J23="","",ROUNDUP(((J23-L23)/(K23-L23)),1))</f>
        <v/>
      </c>
    </row>
    <row r="24" spans="2:13" ht="16" customHeight="1" x14ac:dyDescent="0.55000000000000004">
      <c r="B24" s="8">
        <v>17</v>
      </c>
      <c r="C24" s="10"/>
      <c r="D24" s="10"/>
      <c r="E24" s="20"/>
      <c r="F24" s="10"/>
      <c r="G24" s="10"/>
      <c r="H24" s="10"/>
      <c r="I24" s="10"/>
      <c r="J24" s="14"/>
      <c r="K24" s="14"/>
      <c r="L24" s="14"/>
      <c r="M24" s="16" t="str">
        <f t="shared" si="0"/>
        <v/>
      </c>
    </row>
    <row r="25" spans="2:13" ht="16" customHeight="1" x14ac:dyDescent="0.55000000000000004">
      <c r="B25" s="8">
        <v>18</v>
      </c>
      <c r="C25" s="10"/>
      <c r="D25" s="10"/>
      <c r="E25" s="20"/>
      <c r="F25" s="10"/>
      <c r="G25" s="10"/>
      <c r="H25" s="10"/>
      <c r="I25" s="10"/>
      <c r="J25" s="14"/>
      <c r="K25" s="14"/>
      <c r="L25" s="14"/>
      <c r="M25" s="16" t="str">
        <f t="shared" si="0"/>
        <v/>
      </c>
    </row>
    <row r="26" spans="2:13" ht="16" customHeight="1" x14ac:dyDescent="0.55000000000000004">
      <c r="B26" s="8">
        <v>19</v>
      </c>
      <c r="C26" s="10"/>
      <c r="D26" s="10"/>
      <c r="E26" s="20"/>
      <c r="F26" s="10"/>
      <c r="G26" s="10"/>
      <c r="H26" s="10"/>
      <c r="I26" s="10"/>
      <c r="J26" s="14"/>
      <c r="K26" s="14"/>
      <c r="L26" s="14"/>
      <c r="M26" s="16" t="str">
        <f t="shared" si="0"/>
        <v/>
      </c>
    </row>
    <row r="27" spans="2:13" ht="16" customHeight="1" x14ac:dyDescent="0.55000000000000004">
      <c r="B27" s="7">
        <v>20</v>
      </c>
      <c r="C27" s="11"/>
      <c r="D27" s="11"/>
      <c r="E27" s="21"/>
      <c r="F27" s="11"/>
      <c r="G27" s="11"/>
      <c r="H27" s="11"/>
      <c r="I27" s="11"/>
      <c r="J27" s="15"/>
      <c r="K27" s="15"/>
      <c r="L27" s="15"/>
      <c r="M27" s="17" t="str">
        <f t="shared" si="0"/>
        <v/>
      </c>
    </row>
    <row r="28" spans="2:13" ht="16" customHeight="1" x14ac:dyDescent="0.55000000000000004">
      <c r="B28" s="6">
        <v>21</v>
      </c>
      <c r="C28" s="9"/>
      <c r="D28" s="9"/>
      <c r="E28" s="19"/>
      <c r="F28" s="9"/>
      <c r="G28" s="9"/>
      <c r="H28" s="9"/>
      <c r="I28" s="9"/>
      <c r="J28" s="13"/>
      <c r="K28" s="13"/>
      <c r="L28" s="13"/>
      <c r="M28" s="12" t="str">
        <f>IF(J28="","",ROUNDUP(((J28-L28)/(K28-L28)),1))</f>
        <v/>
      </c>
    </row>
    <row r="29" spans="2:13" ht="16" customHeight="1" x14ac:dyDescent="0.55000000000000004">
      <c r="B29" s="8">
        <v>22</v>
      </c>
      <c r="C29" s="10"/>
      <c r="D29" s="10"/>
      <c r="E29" s="20"/>
      <c r="F29" s="10"/>
      <c r="G29" s="10"/>
      <c r="H29" s="10"/>
      <c r="I29" s="10"/>
      <c r="J29" s="14"/>
      <c r="K29" s="14"/>
      <c r="L29" s="14"/>
      <c r="M29" s="16" t="str">
        <f t="shared" si="0"/>
        <v/>
      </c>
    </row>
    <row r="30" spans="2:13" ht="16" customHeight="1" x14ac:dyDescent="0.55000000000000004">
      <c r="B30" s="8">
        <v>23</v>
      </c>
      <c r="C30" s="10"/>
      <c r="D30" s="10"/>
      <c r="E30" s="20"/>
      <c r="F30" s="10"/>
      <c r="G30" s="10"/>
      <c r="H30" s="10"/>
      <c r="I30" s="10"/>
      <c r="J30" s="14"/>
      <c r="K30" s="14"/>
      <c r="L30" s="14"/>
      <c r="M30" s="16" t="str">
        <f t="shared" si="0"/>
        <v/>
      </c>
    </row>
    <row r="31" spans="2:13" ht="16" customHeight="1" x14ac:dyDescent="0.55000000000000004">
      <c r="B31" s="8">
        <v>24</v>
      </c>
      <c r="C31" s="10"/>
      <c r="D31" s="10"/>
      <c r="E31" s="20"/>
      <c r="F31" s="10"/>
      <c r="G31" s="10"/>
      <c r="H31" s="10"/>
      <c r="I31" s="10"/>
      <c r="J31" s="14"/>
      <c r="K31" s="14"/>
      <c r="L31" s="14"/>
      <c r="M31" s="16" t="str">
        <f t="shared" si="0"/>
        <v/>
      </c>
    </row>
    <row r="32" spans="2:13" ht="16" customHeight="1" x14ac:dyDescent="0.55000000000000004">
      <c r="B32" s="7">
        <v>25</v>
      </c>
      <c r="C32" s="11"/>
      <c r="D32" s="11"/>
      <c r="E32" s="21"/>
      <c r="F32" s="11"/>
      <c r="G32" s="11"/>
      <c r="H32" s="11"/>
      <c r="I32" s="11"/>
      <c r="J32" s="15"/>
      <c r="K32" s="15"/>
      <c r="L32" s="15"/>
      <c r="M32" s="17" t="str">
        <f t="shared" si="0"/>
        <v/>
      </c>
    </row>
    <row r="33" spans="2:13" ht="16" customHeight="1" x14ac:dyDescent="0.55000000000000004">
      <c r="B33" s="6">
        <v>26</v>
      </c>
      <c r="C33" s="9"/>
      <c r="D33" s="9"/>
      <c r="E33" s="19"/>
      <c r="F33" s="9"/>
      <c r="G33" s="9"/>
      <c r="H33" s="9"/>
      <c r="I33" s="9"/>
      <c r="J33" s="13"/>
      <c r="K33" s="13"/>
      <c r="L33" s="13"/>
      <c r="M33" s="12" t="str">
        <f>IF(J33="","",ROUNDUP(((J33-L33)/(K33-L33)),1))</f>
        <v/>
      </c>
    </row>
    <row r="34" spans="2:13" ht="16" customHeight="1" x14ac:dyDescent="0.55000000000000004">
      <c r="B34" s="8">
        <v>27</v>
      </c>
      <c r="C34" s="10"/>
      <c r="D34" s="10"/>
      <c r="E34" s="20"/>
      <c r="F34" s="10"/>
      <c r="G34" s="10"/>
      <c r="H34" s="10"/>
      <c r="I34" s="10"/>
      <c r="J34" s="14"/>
      <c r="K34" s="14"/>
      <c r="L34" s="14"/>
      <c r="M34" s="16" t="str">
        <f t="shared" si="0"/>
        <v/>
      </c>
    </row>
    <row r="35" spans="2:13" ht="16" customHeight="1" x14ac:dyDescent="0.55000000000000004">
      <c r="B35" s="8">
        <v>28</v>
      </c>
      <c r="C35" s="10"/>
      <c r="D35" s="10"/>
      <c r="E35" s="20"/>
      <c r="F35" s="10"/>
      <c r="G35" s="10"/>
      <c r="H35" s="10"/>
      <c r="I35" s="10"/>
      <c r="J35" s="14"/>
      <c r="K35" s="14"/>
      <c r="L35" s="14"/>
      <c r="M35" s="16" t="str">
        <f t="shared" si="0"/>
        <v/>
      </c>
    </row>
    <row r="36" spans="2:13" ht="16" customHeight="1" x14ac:dyDescent="0.55000000000000004">
      <c r="B36" s="8">
        <v>29</v>
      </c>
      <c r="C36" s="10"/>
      <c r="D36" s="10"/>
      <c r="E36" s="20"/>
      <c r="F36" s="10"/>
      <c r="G36" s="10"/>
      <c r="H36" s="10"/>
      <c r="I36" s="10"/>
      <c r="J36" s="14"/>
      <c r="K36" s="14"/>
      <c r="L36" s="14"/>
      <c r="M36" s="16" t="str">
        <f t="shared" si="0"/>
        <v/>
      </c>
    </row>
    <row r="37" spans="2:13" ht="16" customHeight="1" x14ac:dyDescent="0.55000000000000004">
      <c r="B37" s="7">
        <v>30</v>
      </c>
      <c r="C37" s="11"/>
      <c r="D37" s="11"/>
      <c r="E37" s="21"/>
      <c r="F37" s="11"/>
      <c r="G37" s="11"/>
      <c r="H37" s="11"/>
      <c r="I37" s="11"/>
      <c r="J37" s="15"/>
      <c r="K37" s="15"/>
      <c r="L37" s="15"/>
      <c r="M37" s="17" t="str">
        <f t="shared" si="0"/>
        <v/>
      </c>
    </row>
    <row r="38" spans="2:13" ht="16" customHeight="1" x14ac:dyDescent="0.55000000000000004">
      <c r="B38" s="6">
        <v>31</v>
      </c>
      <c r="C38" s="9"/>
      <c r="D38" s="9"/>
      <c r="E38" s="19"/>
      <c r="F38" s="9"/>
      <c r="G38" s="9"/>
      <c r="H38" s="9"/>
      <c r="I38" s="9"/>
      <c r="J38" s="13"/>
      <c r="K38" s="13"/>
      <c r="L38" s="13"/>
      <c r="M38" s="12" t="str">
        <f>IF(J38="","",ROUNDUP(((J38-L38)/(K38-L38)),1))</f>
        <v/>
      </c>
    </row>
    <row r="39" spans="2:13" ht="16" customHeight="1" x14ac:dyDescent="0.55000000000000004">
      <c r="B39" s="8">
        <v>32</v>
      </c>
      <c r="C39" s="10"/>
      <c r="D39" s="10"/>
      <c r="E39" s="20"/>
      <c r="F39" s="10"/>
      <c r="G39" s="10"/>
      <c r="H39" s="10"/>
      <c r="I39" s="10"/>
      <c r="J39" s="14"/>
      <c r="K39" s="14"/>
      <c r="L39" s="14"/>
      <c r="M39" s="16" t="str">
        <f t="shared" si="0"/>
        <v/>
      </c>
    </row>
    <row r="40" spans="2:13" ht="16" customHeight="1" x14ac:dyDescent="0.55000000000000004">
      <c r="B40" s="8">
        <v>33</v>
      </c>
      <c r="C40" s="10"/>
      <c r="D40" s="10"/>
      <c r="E40" s="20"/>
      <c r="F40" s="10"/>
      <c r="G40" s="10"/>
      <c r="H40" s="10"/>
      <c r="I40" s="10"/>
      <c r="J40" s="14"/>
      <c r="K40" s="14"/>
      <c r="L40" s="14"/>
      <c r="M40" s="16" t="str">
        <f t="shared" si="0"/>
        <v/>
      </c>
    </row>
    <row r="41" spans="2:13" ht="16" customHeight="1" x14ac:dyDescent="0.55000000000000004">
      <c r="B41" s="8">
        <v>34</v>
      </c>
      <c r="C41" s="10"/>
      <c r="D41" s="10"/>
      <c r="E41" s="20"/>
      <c r="F41" s="10"/>
      <c r="G41" s="10"/>
      <c r="H41" s="10"/>
      <c r="I41" s="10"/>
      <c r="J41" s="14"/>
      <c r="K41" s="14"/>
      <c r="L41" s="14"/>
      <c r="M41" s="16" t="str">
        <f t="shared" si="0"/>
        <v/>
      </c>
    </row>
    <row r="42" spans="2:13" ht="16" customHeight="1" x14ac:dyDescent="0.55000000000000004">
      <c r="B42" s="7">
        <v>35</v>
      </c>
      <c r="C42" s="11"/>
      <c r="D42" s="11"/>
      <c r="E42" s="21"/>
      <c r="F42" s="11"/>
      <c r="G42" s="11"/>
      <c r="H42" s="11"/>
      <c r="I42" s="11"/>
      <c r="J42" s="15"/>
      <c r="K42" s="15"/>
      <c r="L42" s="15"/>
      <c r="M42" s="17" t="str">
        <f t="shared" si="0"/>
        <v/>
      </c>
    </row>
    <row r="43" spans="2:13" ht="16" customHeight="1" x14ac:dyDescent="0.55000000000000004">
      <c r="B43" s="6">
        <v>36</v>
      </c>
      <c r="C43" s="9"/>
      <c r="D43" s="9"/>
      <c r="E43" s="19"/>
      <c r="F43" s="9"/>
      <c r="G43" s="9"/>
      <c r="H43" s="9"/>
      <c r="I43" s="9"/>
      <c r="J43" s="13"/>
      <c r="K43" s="13"/>
      <c r="L43" s="13"/>
      <c r="M43" s="12" t="str">
        <f>IF(J43="","",ROUNDUP(((J43-L43)/(K43-L43)),1))</f>
        <v/>
      </c>
    </row>
    <row r="44" spans="2:13" ht="16" customHeight="1" x14ac:dyDescent="0.55000000000000004">
      <c r="B44" s="8">
        <v>37</v>
      </c>
      <c r="C44" s="10"/>
      <c r="D44" s="10"/>
      <c r="E44" s="20"/>
      <c r="F44" s="10"/>
      <c r="G44" s="10"/>
      <c r="H44" s="10"/>
      <c r="I44" s="10"/>
      <c r="J44" s="14"/>
      <c r="K44" s="14"/>
      <c r="L44" s="14"/>
      <c r="M44" s="16" t="str">
        <f t="shared" si="0"/>
        <v/>
      </c>
    </row>
    <row r="45" spans="2:13" ht="16" customHeight="1" x14ac:dyDescent="0.55000000000000004">
      <c r="B45" s="8">
        <v>38</v>
      </c>
      <c r="C45" s="10"/>
      <c r="D45" s="10"/>
      <c r="E45" s="20"/>
      <c r="F45" s="10"/>
      <c r="G45" s="10"/>
      <c r="H45" s="10"/>
      <c r="I45" s="10"/>
      <c r="J45" s="14"/>
      <c r="K45" s="14"/>
      <c r="L45" s="14"/>
      <c r="M45" s="16" t="str">
        <f t="shared" si="0"/>
        <v/>
      </c>
    </row>
    <row r="46" spans="2:13" ht="16" customHeight="1" x14ac:dyDescent="0.55000000000000004">
      <c r="B46" s="8">
        <v>39</v>
      </c>
      <c r="C46" s="10"/>
      <c r="D46" s="10"/>
      <c r="E46" s="20"/>
      <c r="F46" s="10"/>
      <c r="G46" s="10"/>
      <c r="H46" s="10"/>
      <c r="I46" s="10"/>
      <c r="J46" s="14"/>
      <c r="K46" s="14"/>
      <c r="L46" s="14"/>
      <c r="M46" s="16" t="str">
        <f t="shared" si="0"/>
        <v/>
      </c>
    </row>
    <row r="47" spans="2:13" ht="16" customHeight="1" x14ac:dyDescent="0.55000000000000004">
      <c r="B47" s="7">
        <v>40</v>
      </c>
      <c r="C47" s="11"/>
      <c r="D47" s="11"/>
      <c r="E47" s="21"/>
      <c r="F47" s="11"/>
      <c r="G47" s="11"/>
      <c r="H47" s="11"/>
      <c r="I47" s="11"/>
      <c r="J47" s="15"/>
      <c r="K47" s="15"/>
      <c r="L47" s="15"/>
      <c r="M47" s="18" t="str">
        <f t="shared" si="0"/>
        <v/>
      </c>
    </row>
    <row r="48" spans="2:13" ht="10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</sheetData>
  <mergeCells count="10">
    <mergeCell ref="G4:M4"/>
    <mergeCell ref="G5:I5"/>
    <mergeCell ref="J5:M5"/>
    <mergeCell ref="I6:I7"/>
    <mergeCell ref="M6:M7"/>
    <mergeCell ref="B4:B7"/>
    <mergeCell ref="C4:C7"/>
    <mergeCell ref="D4:D7"/>
    <mergeCell ref="E4:E6"/>
    <mergeCell ref="F4:F6"/>
  </mergeCells>
  <phoneticPr fontId="1"/>
  <dataValidations count="1">
    <dataValidation type="list" allowBlank="1" showInputMessage="1" showErrorMessage="1" sqref="I8:I47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>
      <selection activeCell="M3" sqref="M3"/>
    </sheetView>
  </sheetViews>
  <sheetFormatPr defaultRowHeight="18" x14ac:dyDescent="0.55000000000000004"/>
  <cols>
    <col min="1" max="1" width="18.25" customWidth="1"/>
  </cols>
  <sheetData>
    <row r="2" spans="1:16" x14ac:dyDescent="0.55000000000000004">
      <c r="A2" t="s">
        <v>93</v>
      </c>
      <c r="C2" s="56"/>
      <c r="D2" s="56"/>
      <c r="E2" s="56"/>
      <c r="F2" s="56"/>
      <c r="G2" s="56"/>
      <c r="H2" s="56"/>
      <c r="I2" s="56"/>
      <c r="J2" s="56"/>
      <c r="L2" s="57">
        <f>'集約版（参考様式）'!Y4</f>
        <v>6</v>
      </c>
      <c r="M2" s="57">
        <f>IF(L2=0,"",HLOOKUP(L2,C5:K6,2,FALSE))</f>
        <v>0.87</v>
      </c>
      <c r="N2" s="57">
        <f>IF(L2=0,"",HLOOKUP(L2,C5:K7,3,FALSE))</f>
        <v>2.8</v>
      </c>
      <c r="O2" s="57" t="str">
        <f>IF(L2=0,"",HLOOKUP(L2,C5:J10,6,FALSE))</f>
        <v>６地域</v>
      </c>
      <c r="P2" t="s">
        <v>94</v>
      </c>
    </row>
    <row r="3" spans="1:16" x14ac:dyDescent="0.55000000000000004">
      <c r="C3" s="56"/>
      <c r="D3" s="56"/>
      <c r="E3" s="56"/>
      <c r="F3" s="56"/>
      <c r="G3" s="56"/>
      <c r="H3" s="56"/>
      <c r="I3" s="56"/>
      <c r="J3" s="56"/>
      <c r="L3" s="58"/>
      <c r="M3" s="57">
        <f>IF(L2=0,"",HLOOKUP(L2,C5:K8,4,FALSE))</f>
        <v>0.75</v>
      </c>
      <c r="N3" s="57">
        <f>IF(L2=0,"",HLOOKUP(L2,C5:K9,5,FALSE))</f>
        <v>1.4</v>
      </c>
      <c r="O3" s="59"/>
      <c r="P3" t="s">
        <v>95</v>
      </c>
    </row>
    <row r="4" spans="1:16" x14ac:dyDescent="0.55000000000000004">
      <c r="C4" s="56" t="s">
        <v>96</v>
      </c>
      <c r="D4" s="56"/>
      <c r="E4" s="56"/>
      <c r="F4" s="56"/>
      <c r="G4" s="56"/>
      <c r="H4" s="56"/>
      <c r="I4" s="56"/>
      <c r="J4" s="56"/>
    </row>
    <row r="5" spans="1:16" x14ac:dyDescent="0.55000000000000004">
      <c r="A5" t="s">
        <v>96</v>
      </c>
      <c r="C5" s="60">
        <v>1</v>
      </c>
      <c r="D5" s="60">
        <v>2</v>
      </c>
      <c r="E5" s="60">
        <v>3</v>
      </c>
      <c r="F5" s="60">
        <v>4</v>
      </c>
      <c r="G5" s="60">
        <v>5</v>
      </c>
      <c r="H5" s="60">
        <v>6</v>
      </c>
      <c r="I5" s="60">
        <v>7</v>
      </c>
      <c r="J5" s="60">
        <v>8</v>
      </c>
    </row>
    <row r="6" spans="1:16" x14ac:dyDescent="0.55000000000000004">
      <c r="A6" t="s">
        <v>97</v>
      </c>
      <c r="B6" t="s">
        <v>98</v>
      </c>
      <c r="C6" s="60">
        <v>0.46</v>
      </c>
      <c r="D6" s="60">
        <v>0.46</v>
      </c>
      <c r="E6" s="60">
        <v>0.56000000000000005</v>
      </c>
      <c r="F6" s="60">
        <v>0.75</v>
      </c>
      <c r="G6" s="60">
        <v>0.87</v>
      </c>
      <c r="H6" s="60">
        <v>0.87</v>
      </c>
      <c r="I6" s="60">
        <v>0.87</v>
      </c>
      <c r="J6" s="60" t="s">
        <v>99</v>
      </c>
    </row>
    <row r="7" spans="1:16" x14ac:dyDescent="0.55000000000000004">
      <c r="A7" t="s">
        <v>100</v>
      </c>
      <c r="B7" t="s">
        <v>101</v>
      </c>
      <c r="C7" s="60" t="s">
        <v>99</v>
      </c>
      <c r="D7" s="60" t="s">
        <v>99</v>
      </c>
      <c r="E7" s="60" t="s">
        <v>99</v>
      </c>
      <c r="F7" s="60" t="s">
        <v>99</v>
      </c>
      <c r="G7" s="60">
        <v>3</v>
      </c>
      <c r="H7" s="60">
        <v>2.8</v>
      </c>
      <c r="I7" s="60">
        <v>2.7</v>
      </c>
      <c r="J7" s="60">
        <v>6.7</v>
      </c>
    </row>
    <row r="8" spans="1:16" x14ac:dyDescent="0.55000000000000004">
      <c r="A8" t="s">
        <v>102</v>
      </c>
      <c r="B8" t="s">
        <v>103</v>
      </c>
      <c r="C8" s="60">
        <v>0.41</v>
      </c>
      <c r="D8" s="60">
        <v>0.41</v>
      </c>
      <c r="E8" s="60">
        <v>0.44</v>
      </c>
      <c r="F8" s="60">
        <v>0.69</v>
      </c>
      <c r="G8" s="60">
        <v>0.75</v>
      </c>
      <c r="H8" s="60">
        <v>0.75</v>
      </c>
      <c r="I8" s="60">
        <v>0.75</v>
      </c>
      <c r="J8" s="60" t="s">
        <v>99</v>
      </c>
    </row>
    <row r="9" spans="1:16" x14ac:dyDescent="0.55000000000000004">
      <c r="A9" t="s">
        <v>104</v>
      </c>
      <c r="B9" t="s">
        <v>105</v>
      </c>
      <c r="C9" s="60" t="s">
        <v>99</v>
      </c>
      <c r="D9" s="60" t="s">
        <v>99</v>
      </c>
      <c r="E9" s="60" t="s">
        <v>99</v>
      </c>
      <c r="F9" s="60" t="s">
        <v>99</v>
      </c>
      <c r="G9" s="60">
        <v>1.5</v>
      </c>
      <c r="H9" s="60">
        <v>1.4</v>
      </c>
      <c r="I9" s="60">
        <v>1.3</v>
      </c>
      <c r="J9" s="60">
        <v>2.8</v>
      </c>
    </row>
    <row r="10" spans="1:16" x14ac:dyDescent="0.55000000000000004">
      <c r="C10" s="60" t="s">
        <v>106</v>
      </c>
      <c r="D10" s="60" t="s">
        <v>107</v>
      </c>
      <c r="E10" s="60" t="s">
        <v>108</v>
      </c>
      <c r="F10" s="60" t="s">
        <v>109</v>
      </c>
      <c r="G10" s="60" t="s">
        <v>110</v>
      </c>
      <c r="H10" s="60" t="s">
        <v>111</v>
      </c>
      <c r="I10" s="60" t="s">
        <v>112</v>
      </c>
      <c r="J10" s="60" t="s">
        <v>113</v>
      </c>
    </row>
    <row r="25" hidden="1" x14ac:dyDescent="0.55000000000000004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集約版（参考様式）</vt:lpstr>
      <vt:lpstr>集約版（記載例）</vt:lpstr>
      <vt:lpstr>標準計算（参考様式）</vt:lpstr>
      <vt:lpstr>標準計算 (記載例)</vt:lpstr>
      <vt:lpstr>基準値</vt:lpstr>
      <vt:lpstr>'集約版（参考様式）'!Print_Area</vt:lpstr>
      <vt:lpstr>'標準計算 (記載例)'!Print_Area</vt:lpstr>
      <vt:lpstr>'標準計算（参考様式）'!Print_Area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2025-03-31T07:51:36Z</dcterms:modified>
</cp:coreProperties>
</file>